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240" yWindow="156" windowWidth="12240" windowHeight="9180"/>
  </bookViews>
  <sheets>
    <sheet name="agenda" sheetId="2" r:id="rId1"/>
    <sheet name="checklist" sheetId="7" r:id="rId2"/>
    <sheet name="Formulas" sheetId="1" state="hidden" r:id="rId3"/>
    <sheet name="participantes" sheetId="4" r:id="rId4"/>
    <sheet name="sessões" sheetId="5" r:id="rId5"/>
  </sheets>
  <externalReferences>
    <externalReference r:id="rId6"/>
  </externalReferences>
  <definedNames>
    <definedName name="_xlnm._FilterDatabase" localSheetId="4" hidden="1">sessões!$A$1:$C$13</definedName>
    <definedName name="ampm">Formulas!$C$31:$C$72</definedName>
    <definedName name="daysInMonth">Formulas!#REF!</definedName>
    <definedName name="Hours">Formulas!$B$31:$B$72</definedName>
    <definedName name="month">Formulas!$H$5</definedName>
    <definedName name="monthName">Formulas!$H$7</definedName>
    <definedName name="monthNames">Formulas!$D$4:$D$15</definedName>
    <definedName name="nextEndDay">Formulas!$H$16</definedName>
    <definedName name="nextMonth">Formulas!$H$12</definedName>
    <definedName name="NextMonthName">Formulas!$H$13</definedName>
    <definedName name="prevEndDay">Formulas!#REF!</definedName>
    <definedName name="prevMonth">Formulas!$H$10</definedName>
    <definedName name="prevMonthName">Formulas!$H$11</definedName>
    <definedName name="_xlnm.Print_Area" localSheetId="0">agenda!$A$7:$I$60</definedName>
    <definedName name="Start_Times">Formulas!$A$31:$A$72</definedName>
    <definedName name="startDate">Formulas!$H$8</definedName>
    <definedName name="startDayOfWeek">Formulas!$H$9</definedName>
    <definedName name="thisMonth">Formulas!$B$5</definedName>
    <definedName name="thisMonthName">Formulas!$B$6</definedName>
    <definedName name="thisYear">Formulas!$B$7</definedName>
    <definedName name="time">Formulas!$H$3</definedName>
    <definedName name="valuevx">42.314159</definedName>
    <definedName name="week">Formulas!$H$4</definedName>
    <definedName name="WeekDay">Formulas!$B$20:$H$20</definedName>
    <definedName name="WeekNo">Formulas!$A$21:$A$27</definedName>
    <definedName name="year">Formulas!$H$6</definedName>
  </definedNames>
  <calcPr calcId="145621"/>
</workbook>
</file>

<file path=xl/calcChain.xml><?xml version="1.0" encoding="utf-8"?>
<calcChain xmlns="http://schemas.openxmlformats.org/spreadsheetml/2006/main">
  <c r="A15" i="2" l="1"/>
  <c r="A17" i="2"/>
  <c r="H8" i="1" l="1"/>
  <c r="H9" i="1" s="1"/>
  <c r="B21" i="1" a="1"/>
  <c r="B22" i="1"/>
  <c r="H12" i="1"/>
  <c r="H13" i="1" s="1"/>
  <c r="J20" i="1" s="1"/>
  <c r="H10" i="1"/>
  <c r="J4" i="1" s="1" a="1"/>
  <c r="P6" i="1" s="1"/>
  <c r="H11" i="1"/>
  <c r="J2" i="1" s="1"/>
  <c r="H26" i="1"/>
  <c r="D3" i="2"/>
  <c r="A31" i="1"/>
  <c r="A32" i="1"/>
  <c r="A33" i="1"/>
  <c r="C31" i="1"/>
  <c r="H7" i="1"/>
  <c r="B7" i="1"/>
  <c r="B5" i="1"/>
  <c r="B6" i="1" s="1"/>
  <c r="B4" i="1"/>
  <c r="A41" i="2"/>
  <c r="A43" i="2"/>
  <c r="A45" i="2"/>
  <c r="A47" i="2"/>
  <c r="A49" i="2"/>
  <c r="A51" i="2"/>
  <c r="A53" i="2"/>
  <c r="A55" i="2"/>
  <c r="A57" i="2"/>
  <c r="A59" i="2"/>
  <c r="A39" i="2"/>
  <c r="A19" i="2"/>
  <c r="A21" i="2"/>
  <c r="A23" i="2"/>
  <c r="A25" i="2"/>
  <c r="A27" i="2"/>
  <c r="A29" i="2"/>
  <c r="A31" i="2"/>
  <c r="A33" i="2"/>
  <c r="A35" i="2"/>
  <c r="H3" i="2"/>
  <c r="J22" i="1" a="1"/>
  <c r="M25" i="1" s="1"/>
  <c r="K22" i="1"/>
  <c r="J13" i="1" a="1"/>
  <c r="A34" i="1"/>
  <c r="C33" i="1"/>
  <c r="C22" i="1"/>
  <c r="D14" i="2" s="1" a="1"/>
  <c r="D14" i="2" s="1"/>
  <c r="D23" i="1"/>
  <c r="E37" i="2" s="1"/>
  <c r="G24" i="1"/>
  <c r="C26" i="1"/>
  <c r="D27" i="1"/>
  <c r="E21" i="1"/>
  <c r="C23" i="1"/>
  <c r="D38" i="2" s="1" a="1"/>
  <c r="D38" i="2" s="1"/>
  <c r="D24" i="1"/>
  <c r="E25" i="1"/>
  <c r="F26" i="1"/>
  <c r="C32" i="1"/>
  <c r="N26" i="1"/>
  <c r="J22" i="1"/>
  <c r="N23" i="1"/>
  <c r="K26" i="1"/>
  <c r="J23" i="1"/>
  <c r="M23" i="1"/>
  <c r="L27" i="1"/>
  <c r="L5" i="1"/>
  <c r="K5" i="1"/>
  <c r="N8" i="1"/>
  <c r="P24" i="1"/>
  <c r="O23" i="1"/>
  <c r="M26" i="1"/>
  <c r="L25" i="1"/>
  <c r="L9" i="1"/>
  <c r="J5" i="1"/>
  <c r="M9" i="1"/>
  <c r="K25" i="1"/>
  <c r="J24" i="1"/>
  <c r="O26" i="1"/>
  <c r="N25" i="1"/>
  <c r="K4" i="1"/>
  <c r="D37" i="2"/>
  <c r="D13" i="2"/>
  <c r="A35" i="1"/>
  <c r="C34" i="1"/>
  <c r="A36" i="1"/>
  <c r="C35" i="1"/>
  <c r="A37" i="1"/>
  <c r="C36" i="1"/>
  <c r="A38" i="1"/>
  <c r="C37" i="1"/>
  <c r="A39" i="1"/>
  <c r="C38" i="1"/>
  <c r="A40" i="1"/>
  <c r="C40" i="1"/>
  <c r="C39" i="1"/>
  <c r="A41" i="1"/>
  <c r="C41" i="1"/>
  <c r="A42" i="1"/>
  <c r="C42" i="1"/>
  <c r="A43" i="1"/>
  <c r="C43" i="1"/>
  <c r="A44" i="1"/>
  <c r="C44" i="1"/>
  <c r="A45" i="1"/>
  <c r="C45" i="1"/>
  <c r="A46" i="1"/>
  <c r="C46" i="1"/>
  <c r="A47" i="1"/>
  <c r="C47" i="1"/>
  <c r="A48" i="1"/>
  <c r="C48" i="1"/>
  <c r="A49" i="1"/>
  <c r="C49" i="1"/>
  <c r="A50" i="1"/>
  <c r="C50" i="1"/>
  <c r="A51" i="1"/>
  <c r="A52" i="1"/>
  <c r="C51" i="1"/>
  <c r="A53" i="1"/>
  <c r="C52" i="1"/>
  <c r="A54" i="1"/>
  <c r="C53" i="1"/>
  <c r="A55" i="1"/>
  <c r="C54" i="1"/>
  <c r="A56" i="1"/>
  <c r="C55" i="1"/>
  <c r="A57" i="1"/>
  <c r="C56" i="1"/>
  <c r="A58" i="1"/>
  <c r="C57" i="1"/>
  <c r="A59" i="1"/>
  <c r="C58" i="1"/>
  <c r="A60" i="1"/>
  <c r="C59" i="1"/>
  <c r="A61" i="1"/>
  <c r="C60" i="1"/>
  <c r="A62" i="1"/>
  <c r="C61" i="1"/>
  <c r="A63" i="1"/>
  <c r="C62" i="1"/>
  <c r="A64" i="1"/>
  <c r="C63" i="1"/>
  <c r="A65" i="1"/>
  <c r="C64" i="1"/>
  <c r="A66" i="1"/>
  <c r="C65" i="1"/>
  <c r="A67" i="1"/>
  <c r="C66" i="1"/>
  <c r="A68" i="1"/>
  <c r="C67" i="1"/>
  <c r="A69" i="1"/>
  <c r="C68" i="1"/>
  <c r="A70" i="1"/>
  <c r="C69" i="1"/>
  <c r="A71" i="1"/>
  <c r="C70" i="1"/>
  <c r="A72" i="1"/>
  <c r="C72" i="1"/>
  <c r="C71" i="1"/>
  <c r="J18" i="1" l="1"/>
  <c r="K14" i="1"/>
  <c r="M16" i="1"/>
  <c r="O18" i="1"/>
  <c r="N16" i="1"/>
  <c r="P16" i="1"/>
  <c r="J15" i="1"/>
  <c r="L17" i="1"/>
  <c r="P14" i="1"/>
  <c r="M13" i="1"/>
  <c r="M17" i="1"/>
  <c r="O14" i="1"/>
  <c r="J17" i="1"/>
  <c r="K13" i="1"/>
  <c r="O17" i="1"/>
  <c r="L13" i="1"/>
  <c r="N15" i="1"/>
  <c r="P17" i="1"/>
  <c r="J16" i="1"/>
  <c r="O15" i="1"/>
  <c r="J14" i="1"/>
  <c r="L16" i="1"/>
  <c r="K17" i="1"/>
  <c r="K16" i="1"/>
  <c r="P18" i="1"/>
  <c r="N17" i="1"/>
  <c r="M4" i="1"/>
  <c r="L8" i="1"/>
  <c r="J7" i="1"/>
  <c r="J4" i="1"/>
  <c r="P8" i="1"/>
  <c r="A8" i="2"/>
  <c r="C13" i="2"/>
  <c r="C14" i="2" a="1"/>
  <c r="C14" i="2" s="1"/>
  <c r="K15" i="1"/>
  <c r="O13" i="1"/>
  <c r="M14" i="1"/>
  <c r="M15" i="1"/>
  <c r="P15" i="1"/>
  <c r="M6" i="1"/>
  <c r="P4" i="1"/>
  <c r="O9" i="1"/>
  <c r="P9" i="1"/>
  <c r="M5" i="1"/>
  <c r="N5" i="1"/>
  <c r="N18" i="1"/>
  <c r="L18" i="1"/>
  <c r="O16" i="1"/>
  <c r="N14" i="1"/>
  <c r="K18" i="1"/>
  <c r="N13" i="1"/>
  <c r="E38" i="2" a="1"/>
  <c r="E38" i="2" s="1"/>
  <c r="J13" i="1"/>
  <c r="M18" i="1"/>
  <c r="P13" i="1"/>
  <c r="L14" i="1"/>
  <c r="L15" i="1"/>
  <c r="J11" i="1"/>
  <c r="E5" i="2"/>
  <c r="J8" i="1"/>
  <c r="L7" i="1"/>
  <c r="O7" i="1"/>
  <c r="O6" i="1"/>
  <c r="L6" i="1"/>
  <c r="P7" i="1"/>
  <c r="J6" i="1"/>
  <c r="O8" i="1"/>
  <c r="O5" i="1"/>
  <c r="K8" i="1"/>
  <c r="N6" i="1"/>
  <c r="K6" i="1"/>
  <c r="N4" i="1"/>
  <c r="K9" i="1"/>
  <c r="P5" i="1"/>
  <c r="L4" i="1"/>
  <c r="N7" i="1"/>
  <c r="M8" i="1"/>
  <c r="M7" i="1"/>
  <c r="O4" i="1"/>
  <c r="N9" i="1"/>
  <c r="K7" i="1"/>
  <c r="J9" i="1"/>
  <c r="H23" i="1"/>
  <c r="D21" i="1"/>
  <c r="E22" i="1"/>
  <c r="F23" i="1"/>
  <c r="D25" i="1"/>
  <c r="E26" i="1"/>
  <c r="F27" i="1"/>
  <c r="G21" i="1"/>
  <c r="E23" i="1"/>
  <c r="F24" i="1"/>
  <c r="G25" i="1"/>
  <c r="C27" i="1"/>
  <c r="H22" i="1"/>
  <c r="B25" i="1"/>
  <c r="H21" i="1"/>
  <c r="B23" i="1"/>
  <c r="E24" i="1"/>
  <c r="H25" i="1"/>
  <c r="B27" i="1"/>
  <c r="C21" i="1"/>
  <c r="F22" i="1"/>
  <c r="B24" i="1"/>
  <c r="C25" i="1"/>
  <c r="D26" i="1"/>
  <c r="G27" i="1"/>
  <c r="B21" i="1"/>
  <c r="F21" i="1"/>
  <c r="G22" i="1"/>
  <c r="C24" i="1"/>
  <c r="F25" i="1"/>
  <c r="G26" i="1"/>
  <c r="H27" i="1"/>
  <c r="D22" i="1"/>
  <c r="G23" i="1"/>
  <c r="H24" i="1"/>
  <c r="B26" i="1"/>
  <c r="E27" i="1"/>
  <c r="L23" i="1"/>
  <c r="P27" i="1"/>
  <c r="L26" i="1"/>
  <c r="N27" i="1"/>
  <c r="J26" i="1"/>
  <c r="O22" i="1"/>
  <c r="O25" i="1"/>
  <c r="N24" i="1"/>
  <c r="P25" i="1"/>
  <c r="L24" i="1"/>
  <c r="L22" i="1"/>
  <c r="O24" i="1"/>
  <c r="K23" i="1"/>
  <c r="O27" i="1"/>
  <c r="M24" i="1"/>
  <c r="P22" i="1"/>
  <c r="M27" i="1"/>
  <c r="K24" i="1"/>
  <c r="N22" i="1"/>
  <c r="K27" i="1"/>
  <c r="J25" i="1"/>
  <c r="P23" i="1"/>
  <c r="P26" i="1"/>
  <c r="M22" i="1"/>
  <c r="J27" i="1"/>
  <c r="H37" i="2" l="1"/>
  <c r="H38" i="2" a="1"/>
  <c r="H38" i="2" s="1"/>
  <c r="E13" i="2"/>
  <c r="E14" i="2" a="1"/>
  <c r="E14" i="2" s="1"/>
  <c r="G14" i="2" a="1"/>
  <c r="G14" i="2" s="1"/>
  <c r="G13" i="2"/>
  <c r="I13" i="2"/>
  <c r="I14" i="2" a="1"/>
  <c r="I14" i="2" s="1"/>
  <c r="F38" i="2" a="1"/>
  <c r="F38" i="2" s="1"/>
  <c r="F37" i="2"/>
  <c r="A9" i="2"/>
  <c r="I38" i="2" a="1"/>
  <c r="I38" i="2" s="1"/>
  <c r="I37" i="2"/>
  <c r="H13" i="2"/>
  <c r="H14" i="2" a="1"/>
  <c r="H14" i="2" s="1"/>
  <c r="C37" i="2"/>
  <c r="C38" i="2" a="1"/>
  <c r="C38" i="2" s="1"/>
  <c r="G37" i="2"/>
  <c r="G38" i="2" a="1"/>
  <c r="G38" i="2" s="1"/>
  <c r="F14" i="2" a="1"/>
  <c r="F14" i="2" s="1"/>
  <c r="F13" i="2"/>
</calcChain>
</file>

<file path=xl/comments1.xml><?xml version="1.0" encoding="utf-8"?>
<comments xmlns="http://schemas.openxmlformats.org/spreadsheetml/2006/main">
  <authors>
    <author>Jon</author>
  </authors>
  <commentList>
    <comment ref="I2" authorId="0">
      <text>
        <r>
          <rPr>
            <b/>
            <u/>
            <sz val="8"/>
            <color indexed="81"/>
            <rFont val="Tahoma"/>
            <family val="2"/>
          </rPr>
          <t xml:space="preserve">Limited Use Policy
</t>
        </r>
        <r>
          <rPr>
            <sz val="8"/>
            <color indexed="81"/>
            <rFont val="Tahoma"/>
            <family val="2"/>
          </rPr>
          <t xml:space="preserve">You may download this template free of charge, make archival copies, and customize the template </t>
        </r>
        <r>
          <rPr>
            <b/>
            <sz val="8"/>
            <color indexed="81"/>
            <rFont val="Tahoma"/>
            <family val="2"/>
          </rPr>
          <t>for personal use only</t>
        </r>
        <r>
          <rPr>
            <sz val="8"/>
            <color indexed="81"/>
            <rFont val="Tahoma"/>
            <family val="2"/>
          </rPr>
          <t xml:space="preserve">. This template or any document including or derived from this template </t>
        </r>
        <r>
          <rPr>
            <b/>
            <sz val="8"/>
            <color indexed="81"/>
            <rFont val="Tahoma"/>
            <family val="2"/>
          </rPr>
          <t>may NOT be sold, distributed, or placed on a public server such as the internet</t>
        </r>
        <r>
          <rPr>
            <sz val="8"/>
            <color indexed="81"/>
            <rFont val="Tahoma"/>
            <family val="2"/>
          </rPr>
          <t xml:space="preserve"> without the express written permission of Vertex42 LLC.
</t>
        </r>
        <r>
          <rPr>
            <b/>
            <u/>
            <sz val="8"/>
            <color indexed="81"/>
            <rFont val="Tahoma"/>
            <family val="2"/>
          </rPr>
          <t xml:space="preserve">
No Warranties</t>
        </r>
        <r>
          <rPr>
            <b/>
            <sz val="8"/>
            <color indexed="81"/>
            <rFont val="Tahoma"/>
            <family val="2"/>
          </rPr>
          <t xml:space="preserve">
</t>
        </r>
        <r>
          <rPr>
            <sz val="8"/>
            <color indexed="81"/>
            <rFont val="Tahoma"/>
            <family val="2"/>
          </rPr>
          <t xml:space="preserve">THE SOFTWARE AND ANY RELATED DOCUMENTATION ARE PROVIDED TO YOU "AS IS." VERTEX42, LLC MAKES NO WARRANTIES, EXPRESS OR IMPLIED, AND EXPRESSLY DISCLAIMS ALL REPRESENTATIONS, ORAL OR WRITTEN, TERMS, CONDITIONS, AND WARRANTIES, INCLUDING BUT NOT LIMITED TO, IMPLIED WARRANTIES OF MERCHANTABILITY, FITNESS FOR A PARTICULAR PURPOSE, AND NONINFRINGEMENT. WITHOUT LIMITING THE ABOVE YOU ACCEPT THAT THE SOFTWARE MAY NOT MEET YOUR REQUIREMENTS, OPERATE ERROR FREE, OR IDENTIFY ANY OR ALL ERRORS OR PROBLEMS, OR DO SO ACCURATELY. This Agreement does not affect any statutory rights you may have as a consumer.
Some states do not allow the limitation or exclusion of liability for incidental or consequential damages, so the above limitation may not apply to you.
</t>
        </r>
        <r>
          <rPr>
            <b/>
            <u/>
            <sz val="8"/>
            <color indexed="81"/>
            <rFont val="Tahoma"/>
            <family val="2"/>
          </rPr>
          <t>Limitation of Liability</t>
        </r>
        <r>
          <rPr>
            <sz val="8"/>
            <color indexed="81"/>
            <rFont val="Tahoma"/>
            <family val="2"/>
          </rPr>
          <t xml:space="preserve">
IN NO EVENT SHALL VERTEX42, LLC BE LIABLE TO YOU, FOR ANY DAMAGES, INCLUDING ANY LOST PROFITS, LOST SAVINGS, OR ANY OTHER DIRECT, INDIRECT, SPECIAL, INCIDENTAL, OR CONSEQUENTIAL DAMAGES ARISING FROM THE USE OR THE INABILITY TO USE THE SOFTWARE (EVEN IF WE OR AN AUTHORIZED DEALER OR DISTRIBUTOR HAS BEEN ADVISED OF THE POSSIBILITY OF THESE DAMAGES), OR ANY MISTAKES AND NEGLIGENCE IN DEVELOPING THIS SOFTWARE, OR FOR ANY CLAIM BY ANY OTHER PARTY. THE ORGANIZATION, BUSINESS, OR PERSON USING THIS SOFTWARE BEARS ALL RISKS AND RESPONSIBILITY FOR THE QUALITY AND PERFORMANCE OF THIS SOFTWARE.
Somes states do not allow the limitation or exclusion of liability for incidental or consequential damages, so the above limitation may not apply to you.
</t>
        </r>
      </text>
    </comment>
  </commentList>
</comments>
</file>

<file path=xl/sharedStrings.xml><?xml version="1.0" encoding="utf-8"?>
<sst xmlns="http://schemas.openxmlformats.org/spreadsheetml/2006/main" count="243" uniqueCount="146">
  <si>
    <t>Today's Date</t>
  </si>
  <si>
    <t>Month Names</t>
  </si>
  <si>
    <t>monthName</t>
  </si>
  <si>
    <t>startDate</t>
  </si>
  <si>
    <t>startDayOfWeek</t>
  </si>
  <si>
    <t>M</t>
  </si>
  <si>
    <t>T</t>
  </si>
  <si>
    <t>W</t>
  </si>
  <si>
    <t>Th</t>
  </si>
  <si>
    <t>F</t>
  </si>
  <si>
    <t>Sa</t>
  </si>
  <si>
    <t>S</t>
  </si>
  <si>
    <t>prevMonth</t>
  </si>
  <si>
    <t>nextMonth</t>
  </si>
  <si>
    <t>prevMonthName</t>
  </si>
  <si>
    <t>nextMonthName</t>
  </si>
  <si>
    <t>Hours</t>
  </si>
  <si>
    <t>:30</t>
  </si>
  <si>
    <t>Start_Times</t>
  </si>
  <si>
    <t>ampm</t>
  </si>
  <si>
    <t>Week</t>
  </si>
  <si>
    <t>WeekNo</t>
  </si>
  <si>
    <t>[42]</t>
  </si>
  <si>
    <t>Paulo Caroli</t>
  </si>
  <si>
    <t>so, how big is this effort? (each story and feature). Now is another chance to re-think if the current feature and story level still makes sense. Should we simplify it somehow? Perhaps break down the features into MVP1, and MVP2?</t>
  </si>
  <si>
    <t>Sessão</t>
  </si>
  <si>
    <t xml:space="preserve">Facilitador </t>
  </si>
  <si>
    <t>descrição</t>
  </si>
  <si>
    <t>nome</t>
  </si>
  <si>
    <t>nível de participação</t>
  </si>
  <si>
    <t>membro da equipe</t>
  </si>
  <si>
    <t>convidado</t>
  </si>
  <si>
    <t>Analista de Qualidade</t>
  </si>
  <si>
    <t>kick off</t>
  </si>
  <si>
    <t>introduções</t>
  </si>
  <si>
    <t>A sessão de kickoff serve para orientar os participantes com as razões do negócio, e dar início ao entendimento comum das suas principais necessidades e objetivos.</t>
  </si>
  <si>
    <t>Vamos conhecer uns aos outros (fatos pessoais, nível de habilidade, papéis passados, actuais funções, equipes, etc) antes de entrar mais fundo nas atividades da Concepção</t>
  </si>
  <si>
    <t>Visão do Produto</t>
  </si>
  <si>
    <t>Objetivos</t>
  </si>
  <si>
    <t>personas</t>
  </si>
  <si>
    <t xml:space="preserve">Features </t>
  </si>
  <si>
    <t>Nivelando Features</t>
  </si>
  <si>
    <t>Jornadas</t>
  </si>
  <si>
    <t>Showcase</t>
  </si>
  <si>
    <t>O entendimento da necessidade do produto  guiará as atividades seguintes. Os conceitos apresentados inicialmente são apenas uma visão, e a ideia será refinada durante a inception.</t>
  </si>
  <si>
    <t>Cada membro da equipe deve compartilhar o que entende sobre os objetivos do produto e isto deve ser discutido para que o time alcance um consenso sobre o que é realmente importante.</t>
  </si>
  <si>
    <t>Para efetivamente identificar as funcionalidades de um sistema, consideramos importante ter em mente os usuários e seus objetivos. A maneira que normalmente utilizamos para representar estes usuários é através de personas.</t>
  </si>
  <si>
    <t>Feature é um agrupamento de funcionalidades afins. Tal agrupamento nos ajuda com a compreensão sobre o requisito como um todo, bem como das suas partes menores e complementares. O entendimento de feature vai variar de time para time. O importante é que tal agrupamento faça sentido para aquela equipe.</t>
  </si>
  <si>
    <t>Vamos alinhar como a equipe se sente em relação ao entedimento  técnico e o  entendimento de negócio para cada feature, bem como o esforço e o valor de negócio associado a mesma.</t>
  </si>
  <si>
    <t xml:space="preserve">A jornada do usuário descreve o percurso de um usuário por uma seqüência de passos dados para alcançar um objetivo. Alguns desses passos representam diferentes pontos de contato com o produto, caracterizando a interação do usuário com ele.   </t>
  </si>
  <si>
    <t xml:space="preserve">A partir de um  conjunto de features precisamos elaborar um plano de entrega. Para isto, adicionamos dados das jornadas, sequenciamento lógico, prioridade e tempo. </t>
  </si>
  <si>
    <t>Semana:</t>
  </si>
  <si>
    <t>Mês:</t>
  </si>
  <si>
    <t>Hora de Início:</t>
  </si>
  <si>
    <t>2-Horário de trabalho da Semana</t>
  </si>
  <si>
    <t>Papel</t>
  </si>
  <si>
    <t>Nível de Participação</t>
  </si>
  <si>
    <t>Janeiro</t>
  </si>
  <si>
    <t>Fevereiro</t>
  </si>
  <si>
    <t>Março</t>
  </si>
  <si>
    <t>Abril</t>
  </si>
  <si>
    <t>Maio</t>
  </si>
  <si>
    <t>Junho</t>
  </si>
  <si>
    <t>Julho</t>
  </si>
  <si>
    <t>Agosto</t>
  </si>
  <si>
    <t>Setembro</t>
  </si>
  <si>
    <t>Outubro</t>
  </si>
  <si>
    <t>Novembro</t>
  </si>
  <si>
    <t>Dezembro</t>
  </si>
  <si>
    <t>hora</t>
  </si>
  <si>
    <t>mês</t>
  </si>
  <si>
    <t>ano</t>
  </si>
  <si>
    <t>Dom</t>
  </si>
  <si>
    <t>Seg</t>
  </si>
  <si>
    <t>Ter</t>
  </si>
  <si>
    <t>Qua</t>
  </si>
  <si>
    <t>Qui</t>
  </si>
  <si>
    <t>Sex</t>
  </si>
  <si>
    <t>Sab</t>
  </si>
  <si>
    <t>Analista de Negócios</t>
  </si>
  <si>
    <t>Líder técnico</t>
  </si>
  <si>
    <t>Desenvolvedor</t>
  </si>
  <si>
    <t>Analista de Governança</t>
  </si>
  <si>
    <t>Formulas Data e Horas</t>
  </si>
  <si>
    <t>stakeholders</t>
  </si>
  <si>
    <t>facilitador</t>
  </si>
  <si>
    <t>Tipo de sessões</t>
  </si>
  <si>
    <t>Retrospectiva</t>
  </si>
  <si>
    <t>Descoberta</t>
  </si>
  <si>
    <t>Kick-off</t>
  </si>
  <si>
    <t>Stand-up</t>
  </si>
  <si>
    <t>VISÃO DO PRODUTO</t>
  </si>
  <si>
    <t>OBJETIVOS</t>
  </si>
  <si>
    <t>PERSONAS</t>
  </si>
  <si>
    <t>FEATURES</t>
  </si>
  <si>
    <t>NIVELANDO FEATURES</t>
  </si>
  <si>
    <t>JORNADAS</t>
  </si>
  <si>
    <t>PLANEJAR ENTREGAS</t>
  </si>
  <si>
    <t>CONSOLIDAR</t>
  </si>
  <si>
    <t>ALMOÇO</t>
  </si>
  <si>
    <t>-</t>
  </si>
  <si>
    <t>Horário</t>
  </si>
  <si>
    <t>Cheked</t>
  </si>
  <si>
    <t>Sim</t>
  </si>
  <si>
    <t>Não</t>
  </si>
  <si>
    <t>Checked</t>
  </si>
  <si>
    <t>Itens</t>
  </si>
  <si>
    <t>Disponibilização das agendas</t>
  </si>
  <si>
    <t>Facilitador experiente</t>
  </si>
  <si>
    <t>Reserva de sala</t>
  </si>
  <si>
    <t>Flipchart</t>
  </si>
  <si>
    <t xml:space="preserve">Post-its coloridos </t>
  </si>
  <si>
    <t>Canetas para todos</t>
  </si>
  <si>
    <t>Coffee break</t>
  </si>
  <si>
    <t>Descrição</t>
  </si>
  <si>
    <t>Product Owner</t>
  </si>
  <si>
    <t xml:space="preserve">convites enviado para os stakeholders </t>
  </si>
  <si>
    <t>convites enviado para  os membroe da equipe</t>
  </si>
  <si>
    <t>Cartões e papel A4</t>
  </si>
  <si>
    <t>cargo</t>
  </si>
  <si>
    <t>:00</t>
  </si>
  <si>
    <t>PLANEJAMENTO</t>
  </si>
  <si>
    <t>KICK OFF</t>
  </si>
  <si>
    <t>SHOWCASE</t>
  </si>
  <si>
    <t>Quantidade</t>
  </si>
  <si>
    <t>sharpie ou canetas boas para post-it</t>
  </si>
  <si>
    <t>uma por pessoa</t>
  </si>
  <si>
    <t>pequenos e médios; pelo menos de trÊs cores</t>
  </si>
  <si>
    <t>um bloco por cada duas pessoas</t>
  </si>
  <si>
    <t>index card branco, verde, amarelo e rosa</t>
  </si>
  <si>
    <t xml:space="preserve">100 index cards, 30 folhas A4 </t>
  </si>
  <si>
    <t>ou papel A2</t>
  </si>
  <si>
    <t>40 folhas</t>
  </si>
  <si>
    <t>facilitador da inception enxuta</t>
  </si>
  <si>
    <t>Fulano</t>
  </si>
  <si>
    <t>desenvolvedor</t>
  </si>
  <si>
    <t>Beltrano</t>
  </si>
  <si>
    <t>Diretor de TI</t>
  </si>
  <si>
    <t>...</t>
  </si>
  <si>
    <t>Participantes</t>
  </si>
  <si>
    <t>todos</t>
  </si>
  <si>
    <t>membros da equipe</t>
  </si>
  <si>
    <t>Canvas MVP</t>
  </si>
  <si>
    <t>Alinhamento com outras áreas</t>
  </si>
  <si>
    <t xml:space="preserve"> </t>
  </si>
  <si>
    <t>Modelo de Agendamento - www.caroli.org/diretoaoponto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</si>
</sst>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
  </numFmts>
  <fonts count="36" x14ac:knownFonts="1">
    <font>
      <sz val="10"/>
      <name val="Verdana"/>
    </font>
    <font>
      <i/>
      <sz val="10"/>
      <name val="Verdana"/>
      <family val="2"/>
    </font>
    <font>
      <b/>
      <i/>
      <sz val="10"/>
      <name val="Verdana"/>
      <family val="2"/>
    </font>
    <font>
      <sz val="10"/>
      <name val="Verdana"/>
      <family val="2"/>
    </font>
    <font>
      <b/>
      <sz val="10"/>
      <name val="Verdana"/>
      <family val="2"/>
    </font>
    <font>
      <sz val="8"/>
      <name val="Verdana"/>
      <family val="2"/>
    </font>
    <font>
      <sz val="8"/>
      <name val="Tahoma"/>
      <family val="2"/>
    </font>
    <font>
      <u/>
      <sz val="8"/>
      <color indexed="12"/>
      <name val="Verdana"/>
      <family val="2"/>
    </font>
    <font>
      <u/>
      <sz val="10"/>
      <color indexed="12"/>
      <name val="Verdana"/>
      <family val="2"/>
    </font>
    <font>
      <b/>
      <u/>
      <sz val="8"/>
      <color indexed="81"/>
      <name val="Tahoma"/>
      <family val="2"/>
    </font>
    <font>
      <sz val="8"/>
      <color indexed="81"/>
      <name val="Tahoma"/>
      <family val="2"/>
    </font>
    <font>
      <b/>
      <sz val="8"/>
      <color indexed="81"/>
      <name val="Tahoma"/>
      <family val="2"/>
    </font>
    <font>
      <i/>
      <sz val="8"/>
      <name val="Verdana"/>
      <family val="2"/>
    </font>
    <font>
      <b/>
      <u/>
      <sz val="8"/>
      <color indexed="12"/>
      <name val="Verdana"/>
      <family val="2"/>
    </font>
    <font>
      <sz val="10"/>
      <color indexed="9"/>
      <name val="Verdana"/>
      <family val="2"/>
    </font>
    <font>
      <b/>
      <sz val="14"/>
      <color indexed="9"/>
      <name val="Verdana"/>
      <family val="2"/>
    </font>
    <font>
      <sz val="8"/>
      <color indexed="9"/>
      <name val="Verdana"/>
      <family val="2"/>
    </font>
    <font>
      <b/>
      <sz val="10"/>
      <color indexed="9"/>
      <name val="Tahoma"/>
      <family val="2"/>
    </font>
    <font>
      <b/>
      <i/>
      <sz val="10"/>
      <color indexed="9"/>
      <name val="Tahoma"/>
      <family val="2"/>
    </font>
    <font>
      <b/>
      <sz val="11"/>
      <name val="Tahoma"/>
      <family val="2"/>
    </font>
    <font>
      <sz val="10"/>
      <name val="Tahoma"/>
      <family val="2"/>
    </font>
    <font>
      <b/>
      <sz val="10"/>
      <name val="Tahoma"/>
      <family val="2"/>
    </font>
    <font>
      <b/>
      <sz val="8"/>
      <name val="Tahoma"/>
      <family val="2"/>
    </font>
    <font>
      <i/>
      <sz val="10"/>
      <name val="Tahoma"/>
      <family val="2"/>
    </font>
    <font>
      <sz val="10"/>
      <color indexed="9"/>
      <name val="Tahoma"/>
      <family val="2"/>
    </font>
    <font>
      <sz val="11"/>
      <name val="Calibri"/>
      <family val="2"/>
    </font>
    <font>
      <sz val="8"/>
      <color rgb="FF000000"/>
      <name val="Tahoma"/>
      <family val="2"/>
    </font>
    <font>
      <sz val="10"/>
      <color rgb="FFFF0000"/>
      <name val="Verdana"/>
      <family val="2"/>
    </font>
    <font>
      <sz val="10"/>
      <color theme="0"/>
      <name val="Verdana"/>
      <family val="2"/>
    </font>
    <font>
      <b/>
      <sz val="10"/>
      <color theme="0"/>
      <name val="Verdana"/>
      <family val="2"/>
    </font>
    <font>
      <sz val="10"/>
      <name val="Calibri"/>
      <family val="2"/>
      <scheme val="minor"/>
    </font>
    <font>
      <b/>
      <sz val="8"/>
      <color theme="0"/>
      <name val="Tahoma"/>
      <family val="2"/>
    </font>
    <font>
      <sz val="10"/>
      <color theme="0"/>
      <name val="Tahoma"/>
      <family val="2"/>
    </font>
    <font>
      <b/>
      <sz val="16"/>
      <color theme="0"/>
      <name val="Verdana"/>
      <family val="2"/>
    </font>
    <font>
      <sz val="8"/>
      <color theme="1"/>
      <name val="Tahoma"/>
      <family val="2"/>
    </font>
    <font>
      <b/>
      <sz val="8"/>
      <color theme="1"/>
      <name val="Tahoma"/>
      <family val="2"/>
    </font>
  </fonts>
  <fills count="12">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56"/>
        <bgColor indexed="64"/>
      </patternFill>
    </fill>
    <fill>
      <patternFill patternType="solid">
        <fgColor indexed="47"/>
        <bgColor indexed="64"/>
      </patternFill>
    </fill>
    <fill>
      <patternFill patternType="solid">
        <fgColor indexed="53"/>
        <bgColor indexed="64"/>
      </patternFill>
    </fill>
    <fill>
      <patternFill patternType="solid">
        <fgColor theme="1" tint="0.499984740745262"/>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rgb="FF92D050"/>
        <bgColor indexed="64"/>
      </patternFill>
    </fill>
    <fill>
      <patternFill patternType="solid">
        <fgColor rgb="FFFF99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64"/>
      </top>
      <bottom/>
      <diagonal/>
    </border>
    <border>
      <left style="thin">
        <color indexed="55"/>
      </left>
      <right style="thin">
        <color indexed="55"/>
      </right>
      <top/>
      <bottom style="thin">
        <color indexed="55"/>
      </bottom>
      <diagonal/>
    </border>
    <border>
      <left style="thin">
        <color indexed="55"/>
      </left>
      <right style="thin">
        <color indexed="55"/>
      </right>
      <top style="thin">
        <color indexed="55"/>
      </top>
      <bottom/>
      <diagonal/>
    </border>
    <border>
      <left/>
      <right/>
      <top/>
      <bottom style="thin">
        <color indexed="64"/>
      </bottom>
      <diagonal/>
    </border>
    <border>
      <left/>
      <right style="thin">
        <color indexed="55"/>
      </right>
      <top style="thin">
        <color indexed="64"/>
      </top>
      <bottom/>
      <diagonal/>
    </border>
    <border>
      <left/>
      <right style="thin">
        <color indexed="55"/>
      </right>
      <top/>
      <bottom style="thin">
        <color indexed="55"/>
      </bottom>
      <diagonal/>
    </border>
    <border>
      <left/>
      <right style="thin">
        <color indexed="55"/>
      </right>
      <top style="thin">
        <color indexed="55"/>
      </top>
      <bottom/>
      <diagonal/>
    </border>
    <border>
      <left style="thin">
        <color indexed="55"/>
      </left>
      <right/>
      <top style="thin">
        <color indexed="64"/>
      </top>
      <bottom/>
      <diagonal/>
    </border>
    <border>
      <left style="thin">
        <color indexed="55"/>
      </left>
      <right/>
      <top/>
      <bottom style="thin">
        <color indexed="55"/>
      </bottom>
      <diagonal/>
    </border>
    <border>
      <left style="thin">
        <color indexed="55"/>
      </left>
      <right/>
      <top style="thin">
        <color indexed="55"/>
      </top>
      <bottom/>
      <diagonal/>
    </border>
    <border>
      <left style="thin">
        <color indexed="55"/>
      </left>
      <right style="thin">
        <color indexed="55"/>
      </right>
      <top/>
      <bottom/>
      <diagonal/>
    </border>
    <border>
      <left/>
      <right/>
      <top style="thin">
        <color indexed="55"/>
      </top>
      <bottom/>
      <diagonal/>
    </border>
    <border>
      <left/>
      <right/>
      <top/>
      <bottom style="thin">
        <color indexed="55"/>
      </bottom>
      <diagonal/>
    </border>
    <border>
      <left style="thin">
        <color indexed="55"/>
      </left>
      <right/>
      <top/>
      <bottom/>
      <diagonal/>
    </border>
    <border>
      <left/>
      <right style="thin">
        <color indexed="55"/>
      </right>
      <top/>
      <bottom/>
      <diagonal/>
    </border>
    <border>
      <left/>
      <right/>
      <top style="thin">
        <color indexed="64"/>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106">
    <xf numFmtId="0" fontId="0" fillId="0" borderId="0" xfId="0"/>
    <xf numFmtId="0" fontId="1" fillId="2" borderId="0" xfId="0" applyFont="1" applyFill="1"/>
    <xf numFmtId="0" fontId="0" fillId="2" borderId="0" xfId="0" applyFill="1"/>
    <xf numFmtId="0" fontId="2" fillId="0" borderId="0" xfId="0" applyFont="1" applyAlignment="1">
      <alignment horizontal="right"/>
    </xf>
    <xf numFmtId="0" fontId="0" fillId="3" borderId="0" xfId="0" applyFill="1" applyAlignment="1">
      <alignment horizontal="center"/>
    </xf>
    <xf numFmtId="0" fontId="4" fillId="0" borderId="0" xfId="0" applyFont="1" applyAlignment="1">
      <alignment horizontal="right"/>
    </xf>
    <xf numFmtId="14" fontId="0" fillId="0" borderId="0" xfId="0" applyNumberFormat="1"/>
    <xf numFmtId="0" fontId="5" fillId="0" borderId="0" xfId="0" applyFont="1" applyFill="1"/>
    <xf numFmtId="14" fontId="5" fillId="0" borderId="0" xfId="0" applyNumberFormat="1" applyFont="1" applyAlignment="1">
      <alignment horizontal="center"/>
    </xf>
    <xf numFmtId="0" fontId="0" fillId="0" borderId="0" xfId="0" applyAlignment="1">
      <alignment horizontal="center"/>
    </xf>
    <xf numFmtId="0" fontId="5" fillId="0" borderId="0" xfId="0" applyFont="1" applyAlignment="1">
      <alignment horizontal="center"/>
    </xf>
    <xf numFmtId="0" fontId="5" fillId="2" borderId="0" xfId="0" applyFont="1" applyFill="1"/>
    <xf numFmtId="0" fontId="7" fillId="2" borderId="0" xfId="1" applyFont="1" applyFill="1" applyAlignment="1" applyProtection="1"/>
    <xf numFmtId="0" fontId="8" fillId="2" borderId="0" xfId="1" applyFill="1" applyAlignment="1" applyProtection="1"/>
    <xf numFmtId="0" fontId="1" fillId="2" borderId="0" xfId="0" applyFont="1" applyFill="1" applyAlignment="1">
      <alignment horizontal="center"/>
    </xf>
    <xf numFmtId="0" fontId="3" fillId="2" borderId="0" xfId="0" applyFont="1" applyFill="1" applyAlignment="1">
      <alignment horizontal="center"/>
    </xf>
    <xf numFmtId="0" fontId="4" fillId="2" borderId="0" xfId="0" applyFont="1" applyFill="1" applyAlignment="1">
      <alignment horizontal="right"/>
    </xf>
    <xf numFmtId="0" fontId="0" fillId="2" borderId="0" xfId="0" applyFill="1" applyAlignment="1">
      <alignment horizontal="left"/>
    </xf>
    <xf numFmtId="0" fontId="0" fillId="0" borderId="0" xfId="0" applyBorder="1" applyAlignment="1">
      <alignment horizontal="center"/>
    </xf>
    <xf numFmtId="0" fontId="5" fillId="0" borderId="0" xfId="0" applyFont="1" applyBorder="1" applyAlignment="1">
      <alignment horizontal="center"/>
    </xf>
    <xf numFmtId="0" fontId="3" fillId="0" borderId="0" xfId="0" applyFont="1" applyAlignment="1">
      <alignment horizontal="right"/>
    </xf>
    <xf numFmtId="18" fontId="0" fillId="0" borderId="0" xfId="0" applyNumberFormat="1"/>
    <xf numFmtId="0" fontId="4" fillId="2" borderId="0" xfId="0" applyFont="1" applyFill="1" applyAlignment="1">
      <alignment horizontal="left"/>
    </xf>
    <xf numFmtId="0" fontId="12" fillId="2" borderId="0" xfId="0" applyFont="1" applyFill="1" applyAlignment="1">
      <alignment horizontal="center"/>
    </xf>
    <xf numFmtId="0" fontId="1" fillId="0" borderId="0" xfId="0" applyFont="1" applyAlignment="1">
      <alignment horizontal="center"/>
    </xf>
    <xf numFmtId="164" fontId="0" fillId="0" borderId="0" xfId="0" applyNumberFormat="1"/>
    <xf numFmtId="164" fontId="0" fillId="0" borderId="1" xfId="0" applyNumberFormat="1" applyFill="1" applyBorder="1" applyAlignment="1">
      <alignment horizontal="center"/>
    </xf>
    <xf numFmtId="0" fontId="5" fillId="2" borderId="2" xfId="0" applyNumberFormat="1" applyFont="1" applyFill="1" applyBorder="1" applyAlignment="1">
      <alignment horizontal="center"/>
    </xf>
    <xf numFmtId="0" fontId="5" fillId="0" borderId="2" xfId="0" applyNumberFormat="1" applyFont="1" applyBorder="1" applyAlignment="1">
      <alignment horizontal="center"/>
    </xf>
    <xf numFmtId="0" fontId="13" fillId="2" borderId="0" xfId="1" applyFont="1" applyFill="1" applyAlignment="1" applyProtection="1"/>
    <xf numFmtId="0" fontId="4" fillId="0" borderId="0" xfId="0" applyFont="1" applyBorder="1" applyAlignment="1">
      <alignment horizontal="left"/>
    </xf>
    <xf numFmtId="0" fontId="14" fillId="4" borderId="0" xfId="0" applyFont="1" applyFill="1"/>
    <xf numFmtId="0" fontId="15" fillId="4" borderId="0" xfId="0" applyFont="1" applyFill="1" applyAlignment="1">
      <alignment vertical="center"/>
    </xf>
    <xf numFmtId="0" fontId="16" fillId="4" borderId="0" xfId="0" applyFont="1" applyFill="1"/>
    <xf numFmtId="0" fontId="6" fillId="5" borderId="3" xfId="0" applyFont="1" applyFill="1" applyBorder="1" applyAlignment="1">
      <alignment horizontal="center" vertical="center"/>
    </xf>
    <xf numFmtId="0" fontId="6" fillId="5" borderId="4" xfId="0" applyFont="1" applyFill="1" applyBorder="1" applyAlignment="1">
      <alignment horizontal="center" vertical="center"/>
    </xf>
    <xf numFmtId="0" fontId="6" fillId="0" borderId="4" xfId="0" applyFont="1" applyFill="1" applyBorder="1" applyAlignment="1">
      <alignment horizontal="center" vertical="center"/>
    </xf>
    <xf numFmtId="0" fontId="6" fillId="5" borderId="5" xfId="0" applyFont="1" applyFill="1" applyBorder="1" applyAlignment="1">
      <alignment horizontal="center" vertical="center"/>
    </xf>
    <xf numFmtId="0" fontId="6" fillId="0" borderId="5" xfId="0" applyFont="1" applyFill="1" applyBorder="1" applyAlignment="1">
      <alignment horizontal="center" vertical="center"/>
    </xf>
    <xf numFmtId="0" fontId="17" fillId="6" borderId="6" xfId="0" applyFont="1" applyFill="1" applyBorder="1" applyAlignment="1">
      <alignment horizontal="left"/>
    </xf>
    <xf numFmtId="0" fontId="18" fillId="6" borderId="6" xfId="0" applyFont="1" applyFill="1" applyBorder="1" applyAlignment="1">
      <alignment horizontal="center"/>
    </xf>
    <xf numFmtId="0" fontId="17" fillId="6" borderId="6" xfId="0" applyFont="1" applyFill="1" applyBorder="1" applyAlignment="1">
      <alignment horizontal="center"/>
    </xf>
    <xf numFmtId="0" fontId="21" fillId="0" borderId="0" xfId="0" applyFont="1"/>
    <xf numFmtId="0" fontId="20" fillId="0" borderId="0" xfId="0" applyFont="1"/>
    <xf numFmtId="0" fontId="22" fillId="0" borderId="0" xfId="0" applyFont="1" applyAlignment="1">
      <alignment horizontal="right"/>
    </xf>
    <xf numFmtId="0" fontId="22" fillId="0" borderId="0" xfId="0" applyFont="1" applyAlignment="1">
      <alignment horizontal="center"/>
    </xf>
    <xf numFmtId="0" fontId="22" fillId="0" borderId="0" xfId="0" applyFont="1" applyAlignment="1">
      <alignment horizontal="left"/>
    </xf>
    <xf numFmtId="0" fontId="23" fillId="0" borderId="0" xfId="0" applyFont="1"/>
    <xf numFmtId="0" fontId="24" fillId="0" borderId="0" xfId="0" applyFont="1"/>
    <xf numFmtId="0" fontId="3" fillId="0" borderId="0" xfId="0" applyFont="1"/>
    <xf numFmtId="0" fontId="25" fillId="0" borderId="0" xfId="0" applyFont="1" applyAlignment="1">
      <alignment horizontal="justify"/>
    </xf>
    <xf numFmtId="0" fontId="0" fillId="7" borderId="0" xfId="0" applyFill="1"/>
    <xf numFmtId="0" fontId="3" fillId="0" borderId="0" xfId="0" applyFont="1" applyAlignment="1">
      <alignment wrapText="1"/>
    </xf>
    <xf numFmtId="0" fontId="0" fillId="8" borderId="0" xfId="0" applyFill="1"/>
    <xf numFmtId="0" fontId="6" fillId="5" borderId="11" xfId="0" applyFont="1" applyFill="1" applyBorder="1" applyAlignment="1">
      <alignment horizontal="center" vertical="center"/>
    </xf>
    <xf numFmtId="0" fontId="6" fillId="5" borderId="12" xfId="0" applyFont="1" applyFill="1" applyBorder="1" applyAlignment="1">
      <alignment horizontal="center" vertical="center"/>
    </xf>
    <xf numFmtId="0" fontId="27" fillId="0" borderId="0" xfId="0" applyFont="1"/>
    <xf numFmtId="0" fontId="5" fillId="0" borderId="0" xfId="0" applyFont="1" applyFill="1" applyBorder="1" applyAlignment="1">
      <alignment horizontal="left"/>
    </xf>
    <xf numFmtId="0" fontId="29" fillId="8" borderId="0" xfId="0" applyFont="1" applyFill="1" applyAlignment="1">
      <alignment horizontal="center" vertical="center" wrapText="1"/>
    </xf>
    <xf numFmtId="0" fontId="29" fillId="8" borderId="0" xfId="0" applyFont="1" applyFill="1"/>
    <xf numFmtId="0" fontId="28" fillId="8" borderId="0" xfId="0" applyFont="1" applyFill="1"/>
    <xf numFmtId="0" fontId="30" fillId="0" borderId="0" xfId="0" applyFont="1" applyAlignment="1">
      <alignment wrapText="1"/>
    </xf>
    <xf numFmtId="0" fontId="28" fillId="0" borderId="0" xfId="0" applyFont="1"/>
    <xf numFmtId="0" fontId="32" fillId="0" borderId="0" xfId="0" applyFont="1"/>
    <xf numFmtId="18" fontId="6" fillId="5" borderId="8" xfId="0" applyNumberFormat="1" applyFont="1" applyFill="1" applyBorder="1" applyAlignment="1">
      <alignment vertical="center"/>
    </xf>
    <xf numFmtId="0" fontId="34" fillId="5" borderId="3" xfId="0" applyFont="1" applyFill="1" applyBorder="1" applyAlignment="1">
      <alignment horizontal="center" vertical="center"/>
    </xf>
    <xf numFmtId="0" fontId="22" fillId="10" borderId="10" xfId="0" applyFont="1" applyFill="1" applyBorder="1" applyAlignment="1">
      <alignment horizontal="center" vertical="center"/>
    </xf>
    <xf numFmtId="0" fontId="22" fillId="10" borderId="18" xfId="0" applyFont="1" applyFill="1" applyBorder="1" applyAlignment="1">
      <alignment horizontal="center" vertical="center"/>
    </xf>
    <xf numFmtId="0" fontId="22" fillId="10" borderId="7" xfId="0" applyFont="1" applyFill="1" applyBorder="1" applyAlignment="1">
      <alignment horizontal="center" vertical="center"/>
    </xf>
    <xf numFmtId="0" fontId="22" fillId="10" borderId="16" xfId="0" applyFont="1" applyFill="1" applyBorder="1" applyAlignment="1">
      <alignment horizontal="center" vertical="center"/>
    </xf>
    <xf numFmtId="0" fontId="22" fillId="10" borderId="0" xfId="0" applyFont="1" applyFill="1" applyBorder="1" applyAlignment="1">
      <alignment horizontal="center" vertical="center"/>
    </xf>
    <xf numFmtId="0" fontId="22" fillId="10" borderId="17" xfId="0" applyFont="1" applyFill="1" applyBorder="1" applyAlignment="1">
      <alignment horizontal="center" vertical="center"/>
    </xf>
    <xf numFmtId="0" fontId="35" fillId="11" borderId="17" xfId="0" applyFont="1" applyFill="1" applyBorder="1" applyAlignment="1">
      <alignment horizontal="center" vertical="center"/>
    </xf>
    <xf numFmtId="0" fontId="35" fillId="11" borderId="8" xfId="0" applyFont="1" applyFill="1" applyBorder="1" applyAlignment="1">
      <alignment horizontal="center" vertical="center"/>
    </xf>
    <xf numFmtId="0" fontId="22" fillId="10" borderId="11" xfId="0" applyFont="1" applyFill="1" applyBorder="1" applyAlignment="1">
      <alignment horizontal="center" vertical="center"/>
    </xf>
    <xf numFmtId="0" fontId="22" fillId="10" borderId="15" xfId="0" applyFont="1" applyFill="1" applyBorder="1" applyAlignment="1">
      <alignment horizontal="center" vertical="center"/>
    </xf>
    <xf numFmtId="0" fontId="22" fillId="10" borderId="8" xfId="0" applyFont="1" applyFill="1" applyBorder="1" applyAlignment="1">
      <alignment horizontal="center" vertical="center"/>
    </xf>
    <xf numFmtId="0" fontId="35" fillId="8" borderId="5" xfId="0" applyFont="1" applyFill="1" applyBorder="1" applyAlignment="1">
      <alignment horizontal="center" vertical="center" wrapText="1"/>
    </xf>
    <xf numFmtId="0" fontId="35" fillId="8" borderId="13" xfId="0" applyFont="1" applyFill="1" applyBorder="1" applyAlignment="1">
      <alignment horizontal="center" vertical="center" wrapText="1"/>
    </xf>
    <xf numFmtId="0" fontId="35" fillId="8" borderId="4" xfId="0" applyFont="1" applyFill="1" applyBorder="1" applyAlignment="1">
      <alignment horizontal="center" vertical="center" wrapText="1"/>
    </xf>
    <xf numFmtId="0" fontId="35" fillId="9" borderId="5" xfId="0" applyFont="1" applyFill="1" applyBorder="1" applyAlignment="1">
      <alignment horizontal="center" vertical="center"/>
    </xf>
    <xf numFmtId="0" fontId="35" fillId="9" borderId="13" xfId="0" applyFont="1" applyFill="1" applyBorder="1" applyAlignment="1">
      <alignment horizontal="center" vertical="center"/>
    </xf>
    <xf numFmtId="0" fontId="35" fillId="8" borderId="3" xfId="0" applyFont="1" applyFill="1" applyBorder="1" applyAlignment="1">
      <alignment horizontal="center" vertical="center"/>
    </xf>
    <xf numFmtId="0" fontId="35" fillId="8" borderId="13" xfId="0" applyFont="1" applyFill="1" applyBorder="1" applyAlignment="1">
      <alignment horizontal="center" vertical="center"/>
    </xf>
    <xf numFmtId="0" fontId="35" fillId="8" borderId="4" xfId="0" applyFont="1" applyFill="1" applyBorder="1" applyAlignment="1">
      <alignment horizontal="center" vertical="center"/>
    </xf>
    <xf numFmtId="0" fontId="35" fillId="11" borderId="5" xfId="0" applyFont="1" applyFill="1" applyBorder="1" applyAlignment="1">
      <alignment horizontal="center" vertical="center"/>
    </xf>
    <xf numFmtId="0" fontId="35" fillId="11" borderId="13" xfId="0" applyFont="1" applyFill="1" applyBorder="1" applyAlignment="1">
      <alignment horizontal="center" vertical="center"/>
    </xf>
    <xf numFmtId="0" fontId="35" fillId="9" borderId="12" xfId="0" applyFont="1" applyFill="1" applyBorder="1" applyAlignment="1">
      <alignment horizontal="center" vertical="center"/>
    </xf>
    <xf numFmtId="0" fontId="35" fillId="9" borderId="14" xfId="0" applyFont="1" applyFill="1" applyBorder="1" applyAlignment="1">
      <alignment horizontal="center" vertical="center"/>
    </xf>
    <xf numFmtId="0" fontId="35" fillId="9" borderId="9" xfId="0" applyFont="1" applyFill="1" applyBorder="1" applyAlignment="1">
      <alignment horizontal="center" vertical="center"/>
    </xf>
    <xf numFmtId="0" fontId="35" fillId="9" borderId="11" xfId="0" applyFont="1" applyFill="1" applyBorder="1" applyAlignment="1">
      <alignment horizontal="center" vertical="center"/>
    </xf>
    <xf numFmtId="0" fontId="35" fillId="9" borderId="15" xfId="0" applyFont="1" applyFill="1" applyBorder="1" applyAlignment="1">
      <alignment horizontal="center" vertical="center"/>
    </xf>
    <xf numFmtId="0" fontId="35" fillId="9" borderId="8" xfId="0" applyFont="1" applyFill="1" applyBorder="1" applyAlignment="1">
      <alignment horizontal="center" vertical="center"/>
    </xf>
    <xf numFmtId="0" fontId="19" fillId="5" borderId="10" xfId="0" applyNumberFormat="1" applyFont="1" applyFill="1" applyBorder="1" applyAlignment="1">
      <alignment horizontal="center" vertical="center"/>
    </xf>
    <xf numFmtId="0" fontId="19" fillId="5" borderId="11" xfId="0" applyNumberFormat="1" applyFont="1" applyFill="1" applyBorder="1" applyAlignment="1">
      <alignment horizontal="center" vertical="center"/>
    </xf>
    <xf numFmtId="0" fontId="33" fillId="8" borderId="0" xfId="0" applyFont="1" applyFill="1" applyAlignment="1">
      <alignment horizontal="center" vertical="center" wrapText="1"/>
    </xf>
    <xf numFmtId="0" fontId="22" fillId="9" borderId="12" xfId="0" applyFont="1" applyFill="1" applyBorder="1" applyAlignment="1">
      <alignment horizontal="center" vertical="center"/>
    </xf>
    <xf numFmtId="0" fontId="22" fillId="9" borderId="14" xfId="0" applyFont="1" applyFill="1" applyBorder="1" applyAlignment="1">
      <alignment horizontal="center" vertical="center"/>
    </xf>
    <xf numFmtId="0" fontId="22" fillId="9" borderId="9" xfId="0" applyFont="1" applyFill="1" applyBorder="1" applyAlignment="1">
      <alignment horizontal="center" vertical="center"/>
    </xf>
    <xf numFmtId="0" fontId="22" fillId="9" borderId="11" xfId="0" applyFont="1" applyFill="1" applyBorder="1" applyAlignment="1">
      <alignment horizontal="center" vertical="center"/>
    </xf>
    <xf numFmtId="0" fontId="22" fillId="9" borderId="15" xfId="0" applyFont="1" applyFill="1" applyBorder="1" applyAlignment="1">
      <alignment horizontal="center" vertical="center"/>
    </xf>
    <xf numFmtId="0" fontId="22" fillId="9" borderId="8" xfId="0" applyFont="1" applyFill="1" applyBorder="1" applyAlignment="1">
      <alignment horizontal="center" vertical="center"/>
    </xf>
    <xf numFmtId="0" fontId="35" fillId="11" borderId="3" xfId="0" applyFont="1" applyFill="1" applyBorder="1" applyAlignment="1">
      <alignment horizontal="center" vertical="center" wrapText="1"/>
    </xf>
    <xf numFmtId="0" fontId="31" fillId="11" borderId="13" xfId="0" applyFont="1" applyFill="1" applyBorder="1" applyAlignment="1">
      <alignment horizontal="center" vertical="center" wrapText="1"/>
    </xf>
    <xf numFmtId="0" fontId="31" fillId="11" borderId="4" xfId="0" applyFont="1" applyFill="1" applyBorder="1" applyAlignment="1">
      <alignment horizontal="center" vertical="center" wrapText="1"/>
    </xf>
    <xf numFmtId="0" fontId="6" fillId="2" borderId="0" xfId="0" applyFont="1" applyFill="1" applyAlignment="1">
      <alignment horizontal="center"/>
    </xf>
  </cellXfs>
  <cellStyles count="2">
    <cellStyle name="Hyperlink" xfId="1" builtinId="8"/>
    <cellStyle name="Normal" xfId="0" builtinId="0"/>
  </cellStyles>
  <dxfs count="6">
    <dxf>
      <font>
        <condense val="0"/>
        <extend val="0"/>
        <color auto="1"/>
      </font>
      <fill>
        <patternFill>
          <bgColor indexed="22"/>
        </patternFill>
      </fill>
    </dxf>
    <dxf>
      <font>
        <condense val="0"/>
        <extend val="0"/>
        <color auto="1"/>
      </font>
      <fill>
        <patternFill>
          <bgColor indexed="22"/>
        </patternFill>
      </fill>
    </dxf>
    <dxf>
      <font>
        <condense val="0"/>
        <extend val="0"/>
        <color auto="1"/>
      </font>
      <fill>
        <patternFill>
          <bgColor indexed="22"/>
        </patternFill>
      </fill>
    </dxf>
    <dxf>
      <font>
        <condense val="0"/>
        <extend val="0"/>
        <color auto="1"/>
      </font>
      <fill>
        <patternFill>
          <bgColor indexed="22"/>
        </patternFill>
      </fill>
    </dxf>
    <dxf>
      <font>
        <condense val="0"/>
        <extend val="0"/>
        <color auto="1"/>
      </font>
      <fill>
        <patternFill>
          <bgColor indexed="22"/>
        </patternFill>
      </fill>
    </dxf>
    <dxf>
      <font>
        <condense val="0"/>
        <extend val="0"/>
        <color auto="1"/>
      </font>
      <fill>
        <patternFill>
          <bgColor indexed="2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EAEAEA"/>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mruColors>
      <color rgb="FFFF9900"/>
      <color rgb="FFFF66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Scroll" dx="16" fmlaLink="year" horiz="1" max="2050" min="1950" page="10" val="2014"/>
</file>

<file path=xl/ctrlProps/ctrlProp2.xml><?xml version="1.0" encoding="utf-8"?>
<formControlPr xmlns="http://schemas.microsoft.com/office/spreadsheetml/2009/9/main" objectType="Drop" dropLines="12" dropStyle="combo" dx="17" fmlaLink="month" fmlaRange="monthNames" sel="10" val="0"/>
</file>

<file path=xl/ctrlProps/ctrlProp3.xml><?xml version="1.0" encoding="utf-8"?>
<formControlPr xmlns="http://schemas.microsoft.com/office/spreadsheetml/2009/9/main" objectType="Drop" dropLines="5" dropStyle="combo" dx="17" fmlaLink="week" fmlaRange="Formulas!$A$21:$A$25" sel="4" val="0"/>
</file>

<file path=xl/ctrlProps/ctrlProp4.xml><?xml version="1.0" encoding="utf-8"?>
<formControlPr xmlns="http://schemas.microsoft.com/office/spreadsheetml/2009/9/main" objectType="Drop" dropLines="24" dropStyle="combo" dx="17" fmlaLink="Formulas!$H$3" fmlaRange="Formulas!$A$31:$A$54" sel="9" val="0"/>
</file>

<file path=xl/ctrlProps/ctrlProp5.xml><?xml version="1.0" encoding="utf-8"?>
<formControlPr xmlns="http://schemas.microsoft.com/office/spreadsheetml/2009/9/main" objectType="Radio" firstButton="1" fmlaLink="week"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checked="Checked" lockText="1" noThreeD="1"/>
</file>

<file path=xl/ctrlProps/ctrlProp9.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22860</xdr:colOff>
          <xdr:row>2</xdr:row>
          <xdr:rowOff>0</xdr:rowOff>
        </xdr:from>
        <xdr:to>
          <xdr:col>5</xdr:col>
          <xdr:colOff>312420</xdr:colOff>
          <xdr:row>3</xdr:row>
          <xdr:rowOff>0</xdr:rowOff>
        </xdr:to>
        <xdr:sp macro="" textlink="">
          <xdr:nvSpPr>
            <xdr:cNvPr id="1025" name="Scroll Bar 1" hidden="1">
              <a:extLst>
                <a:ext uri="{63B3BB69-23CF-44E3-9099-C40C66FF867C}">
                  <a14:compatExt spid="_x0000_s102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xdr:row>
          <xdr:rowOff>114300</xdr:rowOff>
        </xdr:from>
        <xdr:to>
          <xdr:col>4</xdr:col>
          <xdr:colOff>876300</xdr:colOff>
          <xdr:row>5</xdr:row>
          <xdr:rowOff>0</xdr:rowOff>
        </xdr:to>
        <xdr:sp macro="" textlink="">
          <xdr:nvSpPr>
            <xdr:cNvPr id="1027" name="Drop Down 3" hidden="1">
              <a:extLst>
                <a:ext uri="{63B3BB69-23CF-44E3-9099-C40C66FF867C}">
                  <a14:compatExt spid="_x0000_s1027"/>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xdr:row>
          <xdr:rowOff>114300</xdr:rowOff>
        </xdr:from>
        <xdr:to>
          <xdr:col>7</xdr:col>
          <xdr:colOff>518160</xdr:colOff>
          <xdr:row>3</xdr:row>
          <xdr:rowOff>0</xdr:rowOff>
        </xdr:to>
        <xdr:sp macro="" textlink="">
          <xdr:nvSpPr>
            <xdr:cNvPr id="1031" name="Drop Down 7" hidden="1">
              <a:extLst>
                <a:ext uri="{63B3BB69-23CF-44E3-9099-C40C66FF867C}">
                  <a14:compatExt spid="_x0000_s103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3</xdr:row>
          <xdr:rowOff>114300</xdr:rowOff>
        </xdr:from>
        <xdr:to>
          <xdr:col>9</xdr:col>
          <xdr:colOff>30480</xdr:colOff>
          <xdr:row>5</xdr:row>
          <xdr:rowOff>0</xdr:rowOff>
        </xdr:to>
        <xdr:sp macro="" textlink="">
          <xdr:nvSpPr>
            <xdr:cNvPr id="1036" name="Drop Down 12" hidden="1">
              <a:extLst>
                <a:ext uri="{63B3BB69-23CF-44E3-9099-C40C66FF867C}">
                  <a14:compatExt spid="_x0000_s103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198120</xdr:colOff>
          <xdr:row>6</xdr:row>
          <xdr:rowOff>30480</xdr:rowOff>
        </xdr:from>
        <xdr:to>
          <xdr:col>9</xdr:col>
          <xdr:colOff>502920</xdr:colOff>
          <xdr:row>7</xdr:row>
          <xdr:rowOff>83820</xdr:rowOff>
        </xdr:to>
        <xdr:sp macro="" textlink="">
          <xdr:nvSpPr>
            <xdr:cNvPr id="1038" name="Option Button 14" hidden="1">
              <a:extLst>
                <a:ext uri="{63B3BB69-23CF-44E3-9099-C40C66FF867C}">
                  <a14:compatExt spid="_x0000_s103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198120</xdr:colOff>
          <xdr:row>7</xdr:row>
          <xdr:rowOff>7620</xdr:rowOff>
        </xdr:from>
        <xdr:to>
          <xdr:col>9</xdr:col>
          <xdr:colOff>502920</xdr:colOff>
          <xdr:row>8</xdr:row>
          <xdr:rowOff>68580</xdr:rowOff>
        </xdr:to>
        <xdr:sp macro="" textlink="">
          <xdr:nvSpPr>
            <xdr:cNvPr id="1039" name="Option Button 15" hidden="1">
              <a:extLst>
                <a:ext uri="{63B3BB69-23CF-44E3-9099-C40C66FF867C}">
                  <a14:compatExt spid="_x0000_s103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198120</xdr:colOff>
          <xdr:row>8</xdr:row>
          <xdr:rowOff>0</xdr:rowOff>
        </xdr:from>
        <xdr:to>
          <xdr:col>9</xdr:col>
          <xdr:colOff>502920</xdr:colOff>
          <xdr:row>9</xdr:row>
          <xdr:rowOff>60960</xdr:rowOff>
        </xdr:to>
        <xdr:sp macro="" textlink="">
          <xdr:nvSpPr>
            <xdr:cNvPr id="1040" name="Option Button 16" hidden="1">
              <a:extLst>
                <a:ext uri="{63B3BB69-23CF-44E3-9099-C40C66FF867C}">
                  <a14:compatExt spid="_x0000_s104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198120</xdr:colOff>
          <xdr:row>8</xdr:row>
          <xdr:rowOff>152400</xdr:rowOff>
        </xdr:from>
        <xdr:to>
          <xdr:col>9</xdr:col>
          <xdr:colOff>502920</xdr:colOff>
          <xdr:row>10</xdr:row>
          <xdr:rowOff>45720</xdr:rowOff>
        </xdr:to>
        <xdr:sp macro="" textlink="">
          <xdr:nvSpPr>
            <xdr:cNvPr id="1041" name="Option Button 17" hidden="1">
              <a:extLst>
                <a:ext uri="{63B3BB69-23CF-44E3-9099-C40C66FF867C}">
                  <a14:compatExt spid="_x0000_s104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198120</xdr:colOff>
          <xdr:row>9</xdr:row>
          <xdr:rowOff>152400</xdr:rowOff>
        </xdr:from>
        <xdr:to>
          <xdr:col>9</xdr:col>
          <xdr:colOff>502920</xdr:colOff>
          <xdr:row>11</xdr:row>
          <xdr:rowOff>45720</xdr:rowOff>
        </xdr:to>
        <xdr:sp macro="" textlink="">
          <xdr:nvSpPr>
            <xdr:cNvPr id="1042" name="Option Button 18" hidden="1">
              <a:extLst>
                <a:ext uri="{63B3BB69-23CF-44E3-9099-C40C66FF867C}">
                  <a14:compatExt spid="_x0000_s104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352425</xdr:colOff>
          <xdr:row>6</xdr:row>
          <xdr:rowOff>19050</xdr:rowOff>
        </xdr:from>
        <xdr:to>
          <xdr:col>5</xdr:col>
          <xdr:colOff>171450</xdr:colOff>
          <xdr:row>11</xdr:row>
          <xdr:rowOff>120098</xdr:rowOff>
        </xdr:to>
        <xdr:pic>
          <xdr:nvPicPr>
            <xdr:cNvPr id="1049" name="Picture 25"/>
            <xdr:cNvPicPr>
              <a:picLocks noChangeAspect="1" noChangeArrowheads="1"/>
              <a:extLst>
                <a:ext uri="{84589F7E-364E-4C9E-8A38-B11213B215E9}">
                  <a14:cameraTool cellRange="Formulas!J2:P9" spid="_x0000_s1304"/>
                </a:ext>
              </a:extLst>
            </xdr:cNvPicPr>
          </xdr:nvPicPr>
          <xdr:blipFill>
            <a:blip xmlns:r="http://schemas.openxmlformats.org/officeDocument/2006/relationships" r:embed="rId1"/>
            <a:srcRect/>
            <a:stretch>
              <a:fillRect/>
            </a:stretch>
          </xdr:blipFill>
          <xdr:spPr bwMode="auto">
            <a:xfrm>
              <a:off x="2419350" y="1057275"/>
              <a:ext cx="1038225" cy="91440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619125</xdr:colOff>
          <xdr:row>6</xdr:row>
          <xdr:rowOff>19050</xdr:rowOff>
        </xdr:from>
        <xdr:to>
          <xdr:col>6</xdr:col>
          <xdr:colOff>277054</xdr:colOff>
          <xdr:row>11</xdr:row>
          <xdr:rowOff>120098</xdr:rowOff>
        </xdr:to>
        <xdr:pic>
          <xdr:nvPicPr>
            <xdr:cNvPr id="1050" name="Picture 26"/>
            <xdr:cNvPicPr>
              <a:picLocks noChangeAspect="1" noChangeArrowheads="1"/>
              <a:extLst>
                <a:ext uri="{84589F7E-364E-4C9E-8A38-B11213B215E9}">
                  <a14:cameraTool cellRange="Formulas!J11:P18" spid="_x0000_s1305"/>
                </a:ext>
              </a:extLst>
            </xdr:cNvPicPr>
          </xdr:nvPicPr>
          <xdr:blipFill>
            <a:blip xmlns:r="http://schemas.openxmlformats.org/officeDocument/2006/relationships" r:embed="rId2"/>
            <a:srcRect/>
            <a:stretch>
              <a:fillRect/>
            </a:stretch>
          </xdr:blipFill>
          <xdr:spPr bwMode="auto">
            <a:xfrm>
              <a:off x="3533775" y="1057275"/>
              <a:ext cx="1038225" cy="91440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6</xdr:row>
          <xdr:rowOff>19050</xdr:rowOff>
        </xdr:from>
        <xdr:to>
          <xdr:col>9</xdr:col>
          <xdr:colOff>228600</xdr:colOff>
          <xdr:row>11</xdr:row>
          <xdr:rowOff>120098</xdr:rowOff>
        </xdr:to>
        <xdr:pic>
          <xdr:nvPicPr>
            <xdr:cNvPr id="1051" name="Picture 27"/>
            <xdr:cNvPicPr>
              <a:picLocks noChangeAspect="1" noChangeArrowheads="1"/>
              <a:extLst>
                <a:ext uri="{84589F7E-364E-4C9E-8A38-B11213B215E9}">
                  <a14:cameraTool cellRange="Formulas!J20:P27" spid="_x0000_s1306"/>
                </a:ext>
              </a:extLst>
            </xdr:cNvPicPr>
          </xdr:nvPicPr>
          <xdr:blipFill>
            <a:blip xmlns:r="http://schemas.openxmlformats.org/officeDocument/2006/relationships" r:embed="rId3"/>
            <a:srcRect/>
            <a:stretch>
              <a:fillRect/>
            </a:stretch>
          </xdr:blipFill>
          <xdr:spPr bwMode="auto">
            <a:xfrm>
              <a:off x="4648200" y="1057275"/>
              <a:ext cx="1038225" cy="9144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lano_planejament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enda"/>
      <sheetName val="checklist"/>
      <sheetName val="Formulas"/>
      <sheetName val="participantes"/>
      <sheetName val="sessõ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R60"/>
  <sheetViews>
    <sheetView showGridLines="0" tabSelected="1" zoomScaleNormal="100" workbookViewId="0">
      <selection activeCell="M18" sqref="M18"/>
    </sheetView>
  </sheetViews>
  <sheetFormatPr defaultRowHeight="12.6" x14ac:dyDescent="0.2"/>
  <cols>
    <col min="1" max="1" width="4" customWidth="1"/>
    <col min="2" max="2" width="3.36328125" customWidth="1"/>
    <col min="3" max="3" width="8.6328125" hidden="1" customWidth="1"/>
    <col min="4" max="4" width="16.6328125" customWidth="1"/>
    <col min="5" max="5" width="16" customWidth="1"/>
    <col min="6" max="6" width="18.08984375" customWidth="1"/>
    <col min="7" max="8" width="11.08984375" customWidth="1"/>
    <col min="9" max="9" width="12.90625" hidden="1" customWidth="1"/>
    <col min="10" max="10" width="8.6328125" customWidth="1"/>
    <col min="11" max="11" width="3.08984375" style="56" hidden="1" customWidth="1"/>
    <col min="12" max="12" width="27.7265625" style="56" hidden="1" customWidth="1"/>
    <col min="13" max="17" width="3.08984375" style="56" customWidth="1"/>
    <col min="18" max="18" width="9" style="56"/>
  </cols>
  <sheetData>
    <row r="1" spans="1:16" ht="33.75" customHeight="1" x14ac:dyDescent="0.2">
      <c r="A1" s="95" t="s">
        <v>145</v>
      </c>
      <c r="B1" s="95"/>
      <c r="C1" s="95"/>
      <c r="D1" s="95"/>
      <c r="E1" s="95"/>
      <c r="F1" s="95"/>
      <c r="G1" s="95"/>
      <c r="H1" s="95"/>
      <c r="I1" s="95"/>
      <c r="J1" s="95"/>
      <c r="K1" s="62"/>
    </row>
    <row r="2" spans="1:16" x14ac:dyDescent="0.2">
      <c r="A2" s="11"/>
      <c r="B2" s="11"/>
      <c r="C2" s="2"/>
      <c r="D2" s="2"/>
      <c r="E2" s="2"/>
      <c r="F2" s="2"/>
      <c r="G2" s="2"/>
      <c r="H2" s="2"/>
      <c r="I2" s="105"/>
      <c r="J2" s="105"/>
      <c r="K2" s="62"/>
      <c r="P2" s="56" t="s">
        <v>144</v>
      </c>
    </row>
    <row r="3" spans="1:16" ht="13.2" x14ac:dyDescent="0.25">
      <c r="A3" s="29"/>
      <c r="B3" s="12"/>
      <c r="C3" s="2"/>
      <c r="D3" s="22" t="str">
        <f>"Ano: "&amp;year</f>
        <v>Ano: 2014</v>
      </c>
      <c r="E3" s="2"/>
      <c r="F3" s="2"/>
      <c r="G3" s="16" t="s">
        <v>51</v>
      </c>
      <c r="H3" s="17">
        <f>week</f>
        <v>4</v>
      </c>
      <c r="I3" s="2"/>
      <c r="J3" s="2"/>
      <c r="K3" s="63" t="s">
        <v>22</v>
      </c>
    </row>
    <row r="4" spans="1:16" x14ac:dyDescent="0.2">
      <c r="A4" s="2"/>
      <c r="B4" s="13"/>
      <c r="C4" s="2"/>
      <c r="D4" s="2"/>
      <c r="E4" s="2"/>
      <c r="F4" s="2"/>
      <c r="G4" s="2"/>
      <c r="H4" s="2"/>
      <c r="I4" s="2"/>
      <c r="J4" s="2"/>
    </row>
    <row r="5" spans="1:16" x14ac:dyDescent="0.2">
      <c r="A5" s="2"/>
      <c r="B5" s="2"/>
      <c r="C5" s="2"/>
      <c r="D5" s="16" t="s">
        <v>52</v>
      </c>
      <c r="E5" s="2" t="str">
        <f>monthName</f>
        <v>Outubro</v>
      </c>
      <c r="F5" s="2"/>
      <c r="G5" s="16" t="s">
        <v>53</v>
      </c>
      <c r="H5" s="2"/>
      <c r="I5" s="2"/>
      <c r="J5" s="2"/>
    </row>
    <row r="6" spans="1:16" x14ac:dyDescent="0.2">
      <c r="J6" s="24" t="s">
        <v>20</v>
      </c>
    </row>
    <row r="7" spans="1:16" ht="13.2" x14ac:dyDescent="0.25">
      <c r="A7" s="42" t="s">
        <v>54</v>
      </c>
      <c r="B7" s="43"/>
      <c r="C7" s="43"/>
      <c r="D7" s="43"/>
      <c r="E7" s="43"/>
      <c r="F7" s="43"/>
      <c r="G7" s="43"/>
      <c r="H7" s="43"/>
      <c r="I7" s="43"/>
    </row>
    <row r="8" spans="1:16" ht="13.2" x14ac:dyDescent="0.25">
      <c r="A8" s="47" t="str">
        <f>TEXT(INDEX(Formulas!B$21:B$26,week),"Mmmm d, yyyy")&amp;" - "</f>
        <v xml:space="preserve">outubro 19, yyyy - </v>
      </c>
      <c r="B8" s="43"/>
      <c r="C8" s="43"/>
      <c r="D8" s="43"/>
      <c r="E8" s="43"/>
      <c r="F8" s="43"/>
      <c r="G8" s="43"/>
      <c r="H8" s="43"/>
      <c r="I8" s="43"/>
    </row>
    <row r="9" spans="1:16" ht="13.2" x14ac:dyDescent="0.25">
      <c r="A9" s="47" t="str">
        <f>TEXT(INDEX(Formulas!H$21:H$27,week+1),"Mmmm d, yyyy")</f>
        <v>novembro 1, yyyy</v>
      </c>
      <c r="B9" s="43"/>
      <c r="C9" s="43"/>
      <c r="D9" s="43"/>
      <c r="E9" s="43"/>
      <c r="F9" s="43"/>
      <c r="G9" s="43"/>
      <c r="H9" s="43"/>
      <c r="I9" s="43"/>
    </row>
    <row r="10" spans="1:16" ht="13.2" x14ac:dyDescent="0.25">
      <c r="A10" s="43"/>
      <c r="B10" s="43"/>
      <c r="C10" s="43"/>
      <c r="D10" s="43"/>
      <c r="E10" s="43"/>
      <c r="F10" s="43"/>
      <c r="G10" s="43"/>
      <c r="H10" s="43"/>
      <c r="I10" s="43"/>
    </row>
    <row r="11" spans="1:16" ht="13.2" x14ac:dyDescent="0.25">
      <c r="A11" s="43"/>
      <c r="B11" s="43"/>
      <c r="C11" s="43"/>
      <c r="D11" s="43"/>
      <c r="E11" s="43"/>
      <c r="F11" s="43"/>
      <c r="G11" s="43"/>
      <c r="H11" s="43"/>
      <c r="I11" s="43"/>
    </row>
    <row r="12" spans="1:16" ht="13.2" x14ac:dyDescent="0.25">
      <c r="A12" s="48" t="s">
        <v>22</v>
      </c>
      <c r="B12" s="43"/>
      <c r="C12" s="43"/>
      <c r="D12" s="43"/>
      <c r="E12" s="43"/>
      <c r="F12" s="43"/>
      <c r="G12" s="43"/>
      <c r="H12" s="43"/>
      <c r="I12" s="43"/>
    </row>
    <row r="13" spans="1:16" ht="13.2" x14ac:dyDescent="0.25">
      <c r="A13" s="42"/>
      <c r="B13" s="43"/>
      <c r="C13" s="44" t="str">
        <f>INDEX(monthNames,MONTH(INDEX(Formulas!B$21:B$26,week)))</f>
        <v>Outubro</v>
      </c>
      <c r="D13" s="45" t="str">
        <f>IF(DAY(INDEX(Formulas!C$21:C$26,week))=1,INDEX(monthNames,MONTH(INDEX(Formulas!C$21:C$26,week))),"")</f>
        <v/>
      </c>
      <c r="E13" s="45" t="str">
        <f>IF(DAY(INDEX(Formulas!D$21:D$26,week))=1,INDEX(monthNames,MONTH(INDEX(Formulas!D$21:D$26,week))),"")</f>
        <v/>
      </c>
      <c r="F13" s="45" t="str">
        <f>IF(DAY(INDEX(Formulas!E$21:E$26,week))=1,INDEX(monthNames,MONTH(INDEX(Formulas!E$21:E$26,week))),"")</f>
        <v/>
      </c>
      <c r="G13" s="45" t="str">
        <f>IF(DAY(INDEX(Formulas!F$21:F$26,week))=1,INDEX(monthNames,MONTH(INDEX(Formulas!F$21:F$26,week))),"")</f>
        <v/>
      </c>
      <c r="H13" s="45" t="str">
        <f>IF(DAY(INDEX(Formulas!G$21:G$26,week))=1,INDEX(monthNames,MONTH(INDEX(Formulas!G$21:G$26,week))),"")</f>
        <v/>
      </c>
      <c r="I13" s="46" t="str">
        <f>IF(DAY(INDEX(Formulas!H$21:H$26,week))=1,INDEX(monthNames,MONTH(INDEX(Formulas!H$21:H$26,week))),"")</f>
        <v/>
      </c>
    </row>
    <row r="14" spans="1:16" ht="13.2" x14ac:dyDescent="0.25">
      <c r="A14" s="39" t="s">
        <v>101</v>
      </c>
      <c r="B14" s="40"/>
      <c r="C14" s="41" t="str">
        <f t="array" ref="C14">Formulas!B$19&amp;" - "&amp;DAY(INDEX(Formulas!B$21:B$26,week))</f>
        <v>Dom - 19</v>
      </c>
      <c r="D14" s="41" t="str">
        <f t="array" ref="D14">Formulas!C$19&amp;" - "&amp;DAY(INDEX(Formulas!C$21:C$26,week))</f>
        <v>Seg - 20</v>
      </c>
      <c r="E14" s="41" t="str">
        <f t="array" ref="E14">Formulas!D$19&amp;" - "&amp;DAY(INDEX(Formulas!D$21:D$26,week))</f>
        <v>Ter - 21</v>
      </c>
      <c r="F14" s="41" t="str">
        <f t="array" ref="F14">Formulas!E$19&amp;" - "&amp;DAY(INDEX(Formulas!E$21:E$26,week))</f>
        <v>Qua - 22</v>
      </c>
      <c r="G14" s="41" t="str">
        <f t="array" ref="G14">Formulas!F$19&amp;" - "&amp;DAY(INDEX(Formulas!F$21:F$26,week))</f>
        <v>Qui - 23</v>
      </c>
      <c r="H14" s="41" t="str">
        <f t="array" ref="H14">Formulas!G$19&amp;" - "&amp;DAY(INDEX(Formulas!G$21:G$26,week))</f>
        <v>Sex - 24</v>
      </c>
      <c r="I14" s="41" t="str">
        <f t="array" ref="I14">Formulas!H$19&amp;" - "&amp;DAY(INDEX(Formulas!H$21:H$26,week))</f>
        <v>Sab - 25</v>
      </c>
    </row>
    <row r="15" spans="1:16" ht="15.75" customHeight="1" x14ac:dyDescent="0.2">
      <c r="A15" s="93">
        <f>INDEX(Hours,time+(ROW(A15)-ROW($A$15))/2)</f>
        <v>8</v>
      </c>
      <c r="B15" s="64" t="s">
        <v>120</v>
      </c>
      <c r="C15" s="34"/>
      <c r="D15" s="65"/>
      <c r="E15" s="82" t="s">
        <v>93</v>
      </c>
      <c r="F15" s="82" t="s">
        <v>94</v>
      </c>
      <c r="G15" s="82" t="s">
        <v>96</v>
      </c>
      <c r="H15" s="80" t="s">
        <v>98</v>
      </c>
      <c r="I15" s="34"/>
    </row>
    <row r="16" spans="1:16" ht="15.75" customHeight="1" x14ac:dyDescent="0.2">
      <c r="A16" s="94"/>
      <c r="B16" s="64" t="s">
        <v>17</v>
      </c>
      <c r="C16" s="54"/>
      <c r="D16" s="72" t="s">
        <v>122</v>
      </c>
      <c r="E16" s="83"/>
      <c r="F16" s="83"/>
      <c r="G16" s="83"/>
      <c r="H16" s="81"/>
      <c r="I16" s="35"/>
    </row>
    <row r="17" spans="1:9" ht="12.75" customHeight="1" x14ac:dyDescent="0.2">
      <c r="A17" s="93">
        <f>INDEX(Hours,time+(ROW(A17)-ROW($A$15))/2)</f>
        <v>9</v>
      </c>
      <c r="B17" s="64" t="s">
        <v>120</v>
      </c>
      <c r="C17" s="55"/>
      <c r="D17" s="72"/>
      <c r="E17" s="83"/>
      <c r="F17" s="83"/>
      <c r="G17" s="83"/>
      <c r="H17" s="81"/>
      <c r="I17" s="37"/>
    </row>
    <row r="18" spans="1:9" ht="12.75" customHeight="1" x14ac:dyDescent="0.2">
      <c r="A18" s="94"/>
      <c r="B18" s="64" t="s">
        <v>17</v>
      </c>
      <c r="C18" s="54"/>
      <c r="D18" s="73"/>
      <c r="E18" s="83"/>
      <c r="F18" s="83"/>
      <c r="G18" s="83"/>
      <c r="H18" s="81"/>
      <c r="I18" s="35"/>
    </row>
    <row r="19" spans="1:9" ht="12.75" customHeight="1" x14ac:dyDescent="0.2">
      <c r="A19" s="93">
        <f>INDEX(Hours,time+(ROW(A19)-ROW($A$15))/2)</f>
        <v>10</v>
      </c>
      <c r="B19" s="64" t="s">
        <v>120</v>
      </c>
      <c r="C19" s="55"/>
      <c r="D19" s="77" t="s">
        <v>91</v>
      </c>
      <c r="E19" s="83"/>
      <c r="F19" s="83"/>
      <c r="G19" s="83"/>
      <c r="H19" s="81"/>
      <c r="I19" s="34"/>
    </row>
    <row r="20" spans="1:9" ht="12.75" customHeight="1" x14ac:dyDescent="0.2">
      <c r="A20" s="94"/>
      <c r="B20" s="64" t="s">
        <v>17</v>
      </c>
      <c r="C20" s="54"/>
      <c r="D20" s="83"/>
      <c r="E20" s="83"/>
      <c r="F20" s="83"/>
      <c r="G20" s="83"/>
      <c r="H20" s="81"/>
      <c r="I20" s="35"/>
    </row>
    <row r="21" spans="1:9" ht="12.75" customHeight="1" x14ac:dyDescent="0.2">
      <c r="A21" s="93">
        <f>INDEX(Hours,time+(ROW(A21)-ROW($A$15))/2)</f>
        <v>11</v>
      </c>
      <c r="B21" s="64" t="s">
        <v>120</v>
      </c>
      <c r="C21" s="55"/>
      <c r="D21" s="83"/>
      <c r="E21" s="83"/>
      <c r="F21" s="83"/>
      <c r="G21" s="83"/>
      <c r="H21" s="81"/>
      <c r="I21" s="37"/>
    </row>
    <row r="22" spans="1:9" ht="12.75" customHeight="1" x14ac:dyDescent="0.2">
      <c r="A22" s="94"/>
      <c r="B22" s="64" t="s">
        <v>17</v>
      </c>
      <c r="C22" s="54"/>
      <c r="D22" s="84"/>
      <c r="E22" s="84"/>
      <c r="F22" s="84"/>
      <c r="G22" s="84"/>
      <c r="H22" s="81"/>
      <c r="I22" s="35"/>
    </row>
    <row r="23" spans="1:9" ht="12.75" customHeight="1" x14ac:dyDescent="0.2">
      <c r="A23" s="93">
        <f>INDEX(Hours,time+(ROW(A23)-ROW($A$15))/2)</f>
        <v>12</v>
      </c>
      <c r="B23" s="64" t="s">
        <v>120</v>
      </c>
      <c r="C23" s="37"/>
      <c r="D23" s="87" t="s">
        <v>99</v>
      </c>
      <c r="E23" s="88"/>
      <c r="F23" s="88"/>
      <c r="G23" s="88"/>
      <c r="H23" s="89"/>
      <c r="I23" s="37"/>
    </row>
    <row r="24" spans="1:9" ht="12.75" customHeight="1" x14ac:dyDescent="0.2">
      <c r="A24" s="94"/>
      <c r="B24" s="64" t="s">
        <v>17</v>
      </c>
      <c r="C24" s="35"/>
      <c r="D24" s="90"/>
      <c r="E24" s="91"/>
      <c r="F24" s="91"/>
      <c r="G24" s="91"/>
      <c r="H24" s="92"/>
      <c r="I24" s="35"/>
    </row>
    <row r="25" spans="1:9" ht="12.75" customHeight="1" x14ac:dyDescent="0.2">
      <c r="A25" s="93">
        <f>INDEX(Hours,time+(ROW(A25)-ROW($A$15))/2)</f>
        <v>1</v>
      </c>
      <c r="B25" s="64" t="s">
        <v>120</v>
      </c>
      <c r="C25" s="55"/>
      <c r="D25" s="77" t="s">
        <v>92</v>
      </c>
      <c r="E25" s="77" t="s">
        <v>94</v>
      </c>
      <c r="F25" s="77" t="s">
        <v>95</v>
      </c>
      <c r="G25" s="77" t="s">
        <v>97</v>
      </c>
      <c r="H25" s="85" t="s">
        <v>123</v>
      </c>
      <c r="I25" s="37"/>
    </row>
    <row r="26" spans="1:9" ht="12.75" customHeight="1" x14ac:dyDescent="0.2">
      <c r="A26" s="94"/>
      <c r="B26" s="64" t="s">
        <v>17</v>
      </c>
      <c r="C26" s="54"/>
      <c r="D26" s="78"/>
      <c r="E26" s="78"/>
      <c r="F26" s="78"/>
      <c r="G26" s="78"/>
      <c r="H26" s="86"/>
      <c r="I26" s="35"/>
    </row>
    <row r="27" spans="1:9" ht="12.75" customHeight="1" x14ac:dyDescent="0.2">
      <c r="A27" s="93">
        <f>INDEX(Hours,time+(ROW(A27)-ROW($A$15))/2)</f>
        <v>2</v>
      </c>
      <c r="B27" s="64" t="s">
        <v>120</v>
      </c>
      <c r="C27" s="55"/>
      <c r="D27" s="78"/>
      <c r="E27" s="78"/>
      <c r="F27" s="78"/>
      <c r="G27" s="78"/>
      <c r="H27" s="86"/>
      <c r="I27" s="37"/>
    </row>
    <row r="28" spans="1:9" ht="12.75" customHeight="1" x14ac:dyDescent="0.2">
      <c r="A28" s="94"/>
      <c r="B28" s="64" t="s">
        <v>17</v>
      </c>
      <c r="C28" s="54"/>
      <c r="D28" s="78"/>
      <c r="E28" s="78"/>
      <c r="F28" s="78"/>
      <c r="G28" s="78"/>
      <c r="H28" s="86"/>
      <c r="I28" s="35"/>
    </row>
    <row r="29" spans="1:9" ht="12.75" customHeight="1" x14ac:dyDescent="0.2">
      <c r="A29" s="93">
        <f>INDEX(Hours,time+(ROW(A29)-ROW($A$15))/2)</f>
        <v>3</v>
      </c>
      <c r="B29" s="64" t="s">
        <v>120</v>
      </c>
      <c r="C29" s="55"/>
      <c r="D29" s="78"/>
      <c r="E29" s="78"/>
      <c r="F29" s="78"/>
      <c r="G29" s="78"/>
      <c r="H29" s="86"/>
      <c r="I29" s="37"/>
    </row>
    <row r="30" spans="1:9" ht="12.75" customHeight="1" x14ac:dyDescent="0.2">
      <c r="A30" s="94"/>
      <c r="B30" s="64" t="s">
        <v>17</v>
      </c>
      <c r="C30" s="54"/>
      <c r="D30" s="79"/>
      <c r="E30" s="79"/>
      <c r="F30" s="79"/>
      <c r="G30" s="79"/>
      <c r="H30" s="86"/>
      <c r="I30" s="35"/>
    </row>
    <row r="31" spans="1:9" ht="12.75" customHeight="1" x14ac:dyDescent="0.2">
      <c r="A31" s="93">
        <f>INDEX(Hours,time+(ROW(A31)-ROW($A$15))/2)</f>
        <v>4</v>
      </c>
      <c r="B31" s="64" t="s">
        <v>120</v>
      </c>
      <c r="C31" s="55"/>
      <c r="D31" s="80" t="s">
        <v>98</v>
      </c>
      <c r="E31" s="80" t="s">
        <v>98</v>
      </c>
      <c r="F31" s="80" t="s">
        <v>98</v>
      </c>
      <c r="G31" s="80" t="s">
        <v>98</v>
      </c>
      <c r="H31" s="86"/>
      <c r="I31" s="37"/>
    </row>
    <row r="32" spans="1:9" ht="12.75" customHeight="1" x14ac:dyDescent="0.2">
      <c r="A32" s="94"/>
      <c r="B32" s="64" t="s">
        <v>17</v>
      </c>
      <c r="C32" s="54"/>
      <c r="D32" s="81"/>
      <c r="E32" s="81"/>
      <c r="F32" s="81"/>
      <c r="G32" s="81"/>
      <c r="H32" s="86"/>
      <c r="I32" s="35"/>
    </row>
    <row r="33" spans="1:9" ht="12.75" customHeight="1" x14ac:dyDescent="0.2">
      <c r="A33" s="93">
        <f>INDEX(Hours,time+(ROW(A33)-ROW($A$15))/2)</f>
        <v>5</v>
      </c>
      <c r="B33" s="64" t="s">
        <v>120</v>
      </c>
      <c r="C33" s="37"/>
      <c r="D33" s="81"/>
      <c r="E33" s="81"/>
      <c r="F33" s="81"/>
      <c r="G33" s="81"/>
      <c r="H33" s="86"/>
      <c r="I33" s="37"/>
    </row>
    <row r="34" spans="1:9" ht="12.75" customHeight="1" x14ac:dyDescent="0.2">
      <c r="A34" s="94"/>
      <c r="B34" s="64" t="s">
        <v>17</v>
      </c>
      <c r="C34" s="35"/>
      <c r="D34" s="36"/>
      <c r="E34" s="36"/>
      <c r="F34" s="36"/>
      <c r="G34" s="36"/>
      <c r="H34" s="36"/>
      <c r="I34" s="35"/>
    </row>
    <row r="35" spans="1:9" ht="12.75" customHeight="1" x14ac:dyDescent="0.2">
      <c r="A35" s="93">
        <f>INDEX(Hours,time+(ROW(A35)-ROW($A$15))/2)</f>
        <v>6</v>
      </c>
      <c r="B35" s="64" t="s">
        <v>120</v>
      </c>
      <c r="C35" s="37"/>
      <c r="D35" s="38"/>
      <c r="E35" s="38"/>
      <c r="F35" s="38"/>
      <c r="G35" s="38"/>
      <c r="H35" s="38"/>
      <c r="I35" s="37"/>
    </row>
    <row r="36" spans="1:9" ht="12.75" customHeight="1" x14ac:dyDescent="0.2">
      <c r="A36" s="94"/>
      <c r="B36" s="64" t="s">
        <v>17</v>
      </c>
      <c r="C36" s="35"/>
      <c r="D36" s="36"/>
      <c r="E36" s="36"/>
      <c r="F36" s="36"/>
      <c r="G36" s="36"/>
      <c r="H36" s="36"/>
      <c r="I36" s="35"/>
    </row>
    <row r="37" spans="1:9" ht="13.2" x14ac:dyDescent="0.25">
      <c r="A37" s="48" t="s">
        <v>22</v>
      </c>
      <c r="B37" s="43"/>
      <c r="C37" s="45" t="str">
        <f>IF(MONTH(INDEX(Formulas!B$21:B$26,week+1))&lt;&gt;month,IF(DAY(INDEX(Formulas!B$21:B$26,week+1))=1,NextMonthName,""),"")</f>
        <v/>
      </c>
      <c r="D37" s="45" t="str">
        <f>IF(MONTH(INDEX(Formulas!C$21:C$26,week+1))&lt;&gt;month,IF(DAY(INDEX(Formulas!C$21:C$26,week+1))=1,NextMonthName,""),"")</f>
        <v/>
      </c>
      <c r="E37" s="45" t="str">
        <f>IF(MONTH(INDEX(Formulas!D$21:D$26,week+1))&lt;&gt;month,IF(DAY(INDEX(Formulas!D$21:D$26,week+1))=1,NextMonthName,""),"")</f>
        <v/>
      </c>
      <c r="F37" s="45" t="str">
        <f>IF(MONTH(INDEX(Formulas!E$21:E$26,week+1))&lt;&gt;month,IF(DAY(INDEX(Formulas!E$21:E$26,week+1))=1,NextMonthName,""),"")</f>
        <v/>
      </c>
      <c r="G37" s="45" t="str">
        <f>IF(MONTH(INDEX(Formulas!F$21:F$26,week+1))&lt;&gt;month,IF(DAY(INDEX(Formulas!F$21:F$26,week+1))=1,NextMonthName,""),"")</f>
        <v/>
      </c>
      <c r="H37" s="45" t="str">
        <f>IF(MONTH(INDEX(Formulas!G$21:G$26,week+1))&lt;&gt;month,IF(DAY(INDEX(Formulas!G$21:G$26,week+1))=1,NextMonthName,""),"")</f>
        <v/>
      </c>
      <c r="I37" s="46" t="str">
        <f>IF(MONTH(INDEX(Formulas!H$21:H$26,week+1))&lt;&gt;month,IF(DAY(INDEX(Formulas!H$21:H$26,week+1))=1,NextMonthName,""),"")</f>
        <v>Novembro</v>
      </c>
    </row>
    <row r="38" spans="1:9" ht="13.2" x14ac:dyDescent="0.25">
      <c r="A38" s="39" t="s">
        <v>101</v>
      </c>
      <c r="B38" s="40"/>
      <c r="C38" s="41" t="str">
        <f t="array" ref="C38">Formulas!B$19&amp;" - "&amp;DAY(INDEX(Formulas!B$21:B$27,week+1))</f>
        <v>Dom - 26</v>
      </c>
      <c r="D38" s="41" t="str">
        <f t="array" ref="D38">Formulas!C$19&amp;" - "&amp;DAY(INDEX(Formulas!C$21:C$27,week+1))</f>
        <v>Seg - 27</v>
      </c>
      <c r="E38" s="41" t="str">
        <f t="array" ref="E38">Formulas!D$19&amp;" - "&amp;DAY(INDEX(Formulas!D$21:D$27,week+1))</f>
        <v>Ter - 28</v>
      </c>
      <c r="F38" s="41" t="str">
        <f t="array" ref="F38">Formulas!E$19&amp;" - "&amp;DAY(INDEX(Formulas!E$21:E$27,week+1))</f>
        <v>Qua - 29</v>
      </c>
      <c r="G38" s="41" t="str">
        <f t="array" ref="G38">Formulas!F$19&amp;" - "&amp;DAY(INDEX(Formulas!F$21:F$27,week+1))</f>
        <v>Qui - 30</v>
      </c>
      <c r="H38" s="41" t="str">
        <f t="array" ref="H38">Formulas!G$19&amp;" - "&amp;DAY(INDEX(Formulas!G$21:G$27,week+1))</f>
        <v>Sex - 31</v>
      </c>
      <c r="I38" s="41" t="str">
        <f t="array" ref="I38">Formulas!H$19&amp;" - "&amp;DAY(INDEX(Formulas!H$21:H$27,week+1))</f>
        <v>Sab - 1</v>
      </c>
    </row>
    <row r="39" spans="1:9" ht="12.75" customHeight="1" x14ac:dyDescent="0.2">
      <c r="A39" s="93">
        <f>INDEX(Hours,time+(ROW(A39)-ROW($A$39))/2)</f>
        <v>8</v>
      </c>
      <c r="B39" s="64" t="s">
        <v>120</v>
      </c>
      <c r="C39" s="34"/>
      <c r="D39" s="102" t="s">
        <v>143</v>
      </c>
      <c r="E39" s="66" t="s">
        <v>121</v>
      </c>
      <c r="F39" s="67"/>
      <c r="G39" s="67"/>
      <c r="H39" s="68"/>
      <c r="I39" s="34"/>
    </row>
    <row r="40" spans="1:9" ht="12.75" customHeight="1" x14ac:dyDescent="0.2">
      <c r="A40" s="94"/>
      <c r="B40" s="64" t="s">
        <v>17</v>
      </c>
      <c r="C40" s="35"/>
      <c r="D40" s="103"/>
      <c r="E40" s="69"/>
      <c r="F40" s="70"/>
      <c r="G40" s="70"/>
      <c r="H40" s="71"/>
      <c r="I40" s="35"/>
    </row>
    <row r="41" spans="1:9" ht="12.75" customHeight="1" x14ac:dyDescent="0.2">
      <c r="A41" s="93">
        <f>INDEX(Hours,time+(ROW(A41)-ROW($A$39))/2)</f>
        <v>9</v>
      </c>
      <c r="B41" s="64" t="s">
        <v>120</v>
      </c>
      <c r="C41" s="37"/>
      <c r="D41" s="103"/>
      <c r="E41" s="69"/>
      <c r="F41" s="70"/>
      <c r="G41" s="70"/>
      <c r="H41" s="71"/>
      <c r="I41" s="37"/>
    </row>
    <row r="42" spans="1:9" ht="12.75" customHeight="1" x14ac:dyDescent="0.2">
      <c r="A42" s="94"/>
      <c r="B42" s="64" t="s">
        <v>17</v>
      </c>
      <c r="C42" s="35"/>
      <c r="D42" s="103"/>
      <c r="E42" s="69"/>
      <c r="F42" s="70"/>
      <c r="G42" s="70"/>
      <c r="H42" s="71"/>
      <c r="I42" s="35"/>
    </row>
    <row r="43" spans="1:9" ht="12.75" customHeight="1" x14ac:dyDescent="0.2">
      <c r="A43" s="93">
        <f>INDEX(Hours,time+(ROW(A43)-ROW($A$39))/2)</f>
        <v>10</v>
      </c>
      <c r="B43" s="64" t="s">
        <v>120</v>
      </c>
      <c r="C43" s="37"/>
      <c r="D43" s="103"/>
      <c r="E43" s="69"/>
      <c r="F43" s="70"/>
      <c r="G43" s="70"/>
      <c r="H43" s="71"/>
      <c r="I43" s="37"/>
    </row>
    <row r="44" spans="1:9" ht="12.75" customHeight="1" x14ac:dyDescent="0.2">
      <c r="A44" s="94"/>
      <c r="B44" s="64" t="s">
        <v>17</v>
      </c>
      <c r="C44" s="35"/>
      <c r="D44" s="103"/>
      <c r="E44" s="69"/>
      <c r="F44" s="70"/>
      <c r="G44" s="70"/>
      <c r="H44" s="71"/>
      <c r="I44" s="35"/>
    </row>
    <row r="45" spans="1:9" ht="12.75" customHeight="1" x14ac:dyDescent="0.2">
      <c r="A45" s="93">
        <f>INDEX(Hours,time+(ROW(A45)-ROW($A$39))/2)</f>
        <v>11</v>
      </c>
      <c r="B45" s="64" t="s">
        <v>120</v>
      </c>
      <c r="C45" s="37"/>
      <c r="D45" s="103"/>
      <c r="E45" s="69"/>
      <c r="F45" s="70"/>
      <c r="G45" s="70"/>
      <c r="H45" s="71"/>
      <c r="I45" s="37"/>
    </row>
    <row r="46" spans="1:9" ht="12.75" customHeight="1" x14ac:dyDescent="0.2">
      <c r="A46" s="94"/>
      <c r="B46" s="64" t="s">
        <v>17</v>
      </c>
      <c r="C46" s="35"/>
      <c r="D46" s="104"/>
      <c r="E46" s="74"/>
      <c r="F46" s="75"/>
      <c r="G46" s="75"/>
      <c r="H46" s="76"/>
      <c r="I46" s="35"/>
    </row>
    <row r="47" spans="1:9" ht="12.75" customHeight="1" x14ac:dyDescent="0.2">
      <c r="A47" s="93">
        <f>INDEX(Hours,time+(ROW(A47)-ROW($A$39))/2)</f>
        <v>12</v>
      </c>
      <c r="B47" s="64" t="s">
        <v>120</v>
      </c>
      <c r="C47" s="37"/>
      <c r="D47" s="96" t="s">
        <v>99</v>
      </c>
      <c r="E47" s="97"/>
      <c r="F47" s="97"/>
      <c r="G47" s="97"/>
      <c r="H47" s="98"/>
      <c r="I47" s="37"/>
    </row>
    <row r="48" spans="1:9" ht="12.75" customHeight="1" x14ac:dyDescent="0.2">
      <c r="A48" s="94"/>
      <c r="B48" s="64" t="s">
        <v>17</v>
      </c>
      <c r="C48" s="35"/>
      <c r="D48" s="99"/>
      <c r="E48" s="100"/>
      <c r="F48" s="100"/>
      <c r="G48" s="100"/>
      <c r="H48" s="101"/>
      <c r="I48" s="35"/>
    </row>
    <row r="49" spans="1:9" ht="12.75" customHeight="1" x14ac:dyDescent="0.2">
      <c r="A49" s="93">
        <f>INDEX(Hours,time+(ROW(A49)-ROW($A$39))/2)</f>
        <v>1</v>
      </c>
      <c r="B49" s="64" t="s">
        <v>120</v>
      </c>
      <c r="C49" s="37"/>
      <c r="D49" s="66" t="s">
        <v>121</v>
      </c>
      <c r="E49" s="67"/>
      <c r="F49" s="67"/>
      <c r="G49" s="67"/>
      <c r="H49" s="68"/>
      <c r="I49" s="37"/>
    </row>
    <row r="50" spans="1:9" ht="12.75" customHeight="1" x14ac:dyDescent="0.2">
      <c r="A50" s="94"/>
      <c r="B50" s="64" t="s">
        <v>17</v>
      </c>
      <c r="C50" s="35"/>
      <c r="D50" s="69"/>
      <c r="E50" s="70"/>
      <c r="F50" s="70"/>
      <c r="G50" s="70"/>
      <c r="H50" s="71"/>
      <c r="I50" s="35"/>
    </row>
    <row r="51" spans="1:9" ht="12.75" customHeight="1" x14ac:dyDescent="0.2">
      <c r="A51" s="93">
        <f>INDEX(Hours,time+(ROW(A51)-ROW($A$39))/2)</f>
        <v>2</v>
      </c>
      <c r="B51" s="64" t="s">
        <v>120</v>
      </c>
      <c r="C51" s="37"/>
      <c r="D51" s="69"/>
      <c r="E51" s="70"/>
      <c r="F51" s="70"/>
      <c r="G51" s="70"/>
      <c r="H51" s="71"/>
      <c r="I51" s="37"/>
    </row>
    <row r="52" spans="1:9" ht="12.75" customHeight="1" x14ac:dyDescent="0.2">
      <c r="A52" s="94"/>
      <c r="B52" s="64" t="s">
        <v>17</v>
      </c>
      <c r="C52" s="35"/>
      <c r="D52" s="69"/>
      <c r="E52" s="70"/>
      <c r="F52" s="70"/>
      <c r="G52" s="70"/>
      <c r="H52" s="71"/>
      <c r="I52" s="35"/>
    </row>
    <row r="53" spans="1:9" ht="12.75" customHeight="1" x14ac:dyDescent="0.2">
      <c r="A53" s="93">
        <f>INDEX(Hours,time+(ROW(A53)-ROW($A$39))/2)</f>
        <v>3</v>
      </c>
      <c r="B53" s="64" t="s">
        <v>120</v>
      </c>
      <c r="C53" s="37"/>
      <c r="D53" s="69"/>
      <c r="E53" s="70"/>
      <c r="F53" s="70"/>
      <c r="G53" s="70"/>
      <c r="H53" s="71"/>
      <c r="I53" s="37"/>
    </row>
    <row r="54" spans="1:9" ht="12.75" customHeight="1" x14ac:dyDescent="0.2">
      <c r="A54" s="94"/>
      <c r="B54" s="64" t="s">
        <v>17</v>
      </c>
      <c r="C54" s="35"/>
      <c r="D54" s="69"/>
      <c r="E54" s="70"/>
      <c r="F54" s="70"/>
      <c r="G54" s="70"/>
      <c r="H54" s="71"/>
      <c r="I54" s="35"/>
    </row>
    <row r="55" spans="1:9" ht="12.75" customHeight="1" x14ac:dyDescent="0.2">
      <c r="A55" s="93">
        <f>INDEX(Hours,time+(ROW(A55)-ROW($A$39))/2)</f>
        <v>4</v>
      </c>
      <c r="B55" s="64" t="s">
        <v>120</v>
      </c>
      <c r="C55" s="37"/>
      <c r="D55" s="69"/>
      <c r="E55" s="70"/>
      <c r="F55" s="70"/>
      <c r="G55" s="70"/>
      <c r="H55" s="71"/>
      <c r="I55" s="37"/>
    </row>
    <row r="56" spans="1:9" ht="12.75" customHeight="1" x14ac:dyDescent="0.2">
      <c r="A56" s="94"/>
      <c r="B56" s="64" t="s">
        <v>17</v>
      </c>
      <c r="C56" s="35"/>
      <c r="D56" s="69"/>
      <c r="E56" s="70"/>
      <c r="F56" s="70"/>
      <c r="G56" s="70"/>
      <c r="H56" s="71"/>
      <c r="I56" s="35"/>
    </row>
    <row r="57" spans="1:9" ht="12.75" customHeight="1" x14ac:dyDescent="0.2">
      <c r="A57" s="93">
        <f>INDEX(Hours,time+(ROW(A57)-ROW($A$39))/2)</f>
        <v>5</v>
      </c>
      <c r="B57" s="64" t="s">
        <v>120</v>
      </c>
      <c r="C57" s="37"/>
      <c r="D57" s="69"/>
      <c r="E57" s="70"/>
      <c r="F57" s="70"/>
      <c r="G57" s="70"/>
      <c r="H57" s="71"/>
      <c r="I57" s="37"/>
    </row>
    <row r="58" spans="1:9" ht="12.75" customHeight="1" x14ac:dyDescent="0.2">
      <c r="A58" s="94"/>
      <c r="B58" s="64" t="s">
        <v>17</v>
      </c>
      <c r="C58" s="35"/>
      <c r="D58" s="36"/>
      <c r="E58" s="36"/>
      <c r="F58" s="36"/>
      <c r="G58" s="36"/>
      <c r="H58" s="36"/>
      <c r="I58" s="35"/>
    </row>
    <row r="59" spans="1:9" ht="12.75" customHeight="1" x14ac:dyDescent="0.2">
      <c r="A59" s="93">
        <f>INDEX(Hours,time+(ROW(A59)-ROW($A$39))/2)</f>
        <v>6</v>
      </c>
      <c r="B59" s="64" t="s">
        <v>120</v>
      </c>
      <c r="C59" s="37"/>
      <c r="D59" s="38"/>
      <c r="E59" s="38"/>
      <c r="F59" s="38"/>
      <c r="G59" s="38"/>
      <c r="H59" s="38"/>
      <c r="I59" s="37"/>
    </row>
    <row r="60" spans="1:9" ht="12.75" customHeight="1" x14ac:dyDescent="0.2">
      <c r="A60" s="94"/>
      <c r="B60" s="64" t="s">
        <v>17</v>
      </c>
      <c r="C60" s="35"/>
      <c r="D60" s="36"/>
      <c r="E60" s="36"/>
      <c r="F60" s="36"/>
      <c r="G60" s="36"/>
      <c r="H60" s="36"/>
      <c r="I60" s="35"/>
    </row>
  </sheetData>
  <mergeCells count="44">
    <mergeCell ref="A1:J1"/>
    <mergeCell ref="D47:H48"/>
    <mergeCell ref="D39:D46"/>
    <mergeCell ref="F31:F33"/>
    <mergeCell ref="G31:G33"/>
    <mergeCell ref="I2:J2"/>
    <mergeCell ref="A41:A42"/>
    <mergeCell ref="A43:A44"/>
    <mergeCell ref="A15:A16"/>
    <mergeCell ref="A17:A18"/>
    <mergeCell ref="A19:A20"/>
    <mergeCell ref="A21:A22"/>
    <mergeCell ref="A23:A24"/>
    <mergeCell ref="D19:D22"/>
    <mergeCell ref="A47:A48"/>
    <mergeCell ref="A31:A32"/>
    <mergeCell ref="A57:A58"/>
    <mergeCell ref="A59:A60"/>
    <mergeCell ref="A49:A50"/>
    <mergeCell ref="A51:A52"/>
    <mergeCell ref="A53:A54"/>
    <mergeCell ref="A55:A56"/>
    <mergeCell ref="A33:A34"/>
    <mergeCell ref="A35:A36"/>
    <mergeCell ref="A39:A40"/>
    <mergeCell ref="A45:A46"/>
    <mergeCell ref="A25:A26"/>
    <mergeCell ref="A27:A28"/>
    <mergeCell ref="A29:A30"/>
    <mergeCell ref="D49:H57"/>
    <mergeCell ref="D16:D18"/>
    <mergeCell ref="E39:H46"/>
    <mergeCell ref="D25:D30"/>
    <mergeCell ref="D31:D33"/>
    <mergeCell ref="E31:E33"/>
    <mergeCell ref="F15:F22"/>
    <mergeCell ref="H25:H33"/>
    <mergeCell ref="E25:E30"/>
    <mergeCell ref="F25:F30"/>
    <mergeCell ref="G25:G30"/>
    <mergeCell ref="D23:H24"/>
    <mergeCell ref="E15:E22"/>
    <mergeCell ref="G15:G22"/>
    <mergeCell ref="H15:H22"/>
  </mergeCells>
  <phoneticPr fontId="0" type="noConversion"/>
  <pageMargins left="0.75" right="0.5" top="0.5" bottom="0.25" header="0.5" footer="0.5"/>
  <pageSetup orientation="portrait" r:id="rId1"/>
  <headerFooter alignWithMargins="0">
    <oddFooter>&amp;C&amp;"calibri,Regular"&amp;10Classificação da Informação: &amp;"calibri,Bold"Uso Irrestrito</oddFooter>
    <evenFooter>&amp;C&amp;"calibri,Regular"&amp;10Classificação da Informação: &amp;"calibri,Bold"Uso Irrestrito</evenFooter>
    <firstFooter>&amp;C&amp;"calibri,Regular"&amp;10Classificação da Informação: &amp;"calibri,Bold"Uso Irrestrito</first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Scroll Bar 1">
              <controlPr defaultSize="0" print="0" autoPict="0">
                <anchor moveWithCells="1">
                  <from>
                    <xdr:col>4</xdr:col>
                    <xdr:colOff>22860</xdr:colOff>
                    <xdr:row>2</xdr:row>
                    <xdr:rowOff>0</xdr:rowOff>
                  </from>
                  <to>
                    <xdr:col>5</xdr:col>
                    <xdr:colOff>312420</xdr:colOff>
                    <xdr:row>3</xdr:row>
                    <xdr:rowOff>0</xdr:rowOff>
                  </to>
                </anchor>
              </controlPr>
            </control>
          </mc:Choice>
        </mc:AlternateContent>
        <mc:AlternateContent xmlns:mc="http://schemas.openxmlformats.org/markup-compatibility/2006">
          <mc:Choice Requires="x14">
            <control shapeId="1027" r:id="rId5" name="Drop Down 3">
              <controlPr defaultSize="0" print="0" autoLine="0" autoPict="0">
                <anchor moveWithCells="1">
                  <from>
                    <xdr:col>4</xdr:col>
                    <xdr:colOff>0</xdr:colOff>
                    <xdr:row>3</xdr:row>
                    <xdr:rowOff>114300</xdr:rowOff>
                  </from>
                  <to>
                    <xdr:col>4</xdr:col>
                    <xdr:colOff>876300</xdr:colOff>
                    <xdr:row>5</xdr:row>
                    <xdr:rowOff>0</xdr:rowOff>
                  </to>
                </anchor>
              </controlPr>
            </control>
          </mc:Choice>
        </mc:AlternateContent>
        <mc:AlternateContent xmlns:mc="http://schemas.openxmlformats.org/markup-compatibility/2006">
          <mc:Choice Requires="x14">
            <control shapeId="1031" r:id="rId6" name="Drop Down 7">
              <controlPr defaultSize="0" print="0" autoLine="0" autoPict="0">
                <anchor moveWithCells="1">
                  <from>
                    <xdr:col>7</xdr:col>
                    <xdr:colOff>22860</xdr:colOff>
                    <xdr:row>1</xdr:row>
                    <xdr:rowOff>114300</xdr:rowOff>
                  </from>
                  <to>
                    <xdr:col>7</xdr:col>
                    <xdr:colOff>518160</xdr:colOff>
                    <xdr:row>3</xdr:row>
                    <xdr:rowOff>0</xdr:rowOff>
                  </to>
                </anchor>
              </controlPr>
            </control>
          </mc:Choice>
        </mc:AlternateContent>
        <mc:AlternateContent xmlns:mc="http://schemas.openxmlformats.org/markup-compatibility/2006">
          <mc:Choice Requires="x14">
            <control shapeId="1036" r:id="rId7" name="Drop Down 12">
              <controlPr defaultSize="0" print="0" autoLine="0" autoPict="0">
                <anchor moveWithCells="1">
                  <from>
                    <xdr:col>7</xdr:col>
                    <xdr:colOff>22860</xdr:colOff>
                    <xdr:row>3</xdr:row>
                    <xdr:rowOff>114300</xdr:rowOff>
                  </from>
                  <to>
                    <xdr:col>9</xdr:col>
                    <xdr:colOff>30480</xdr:colOff>
                    <xdr:row>5</xdr:row>
                    <xdr:rowOff>0</xdr:rowOff>
                  </to>
                </anchor>
              </controlPr>
            </control>
          </mc:Choice>
        </mc:AlternateContent>
        <mc:AlternateContent xmlns:mc="http://schemas.openxmlformats.org/markup-compatibility/2006">
          <mc:Choice Requires="x14">
            <control shapeId="1038" r:id="rId8" name="Option Button 14">
              <controlPr defaultSize="0" autoFill="0" autoLine="0" autoPict="0">
                <anchor moveWithCells="1">
                  <from>
                    <xdr:col>9</xdr:col>
                    <xdr:colOff>198120</xdr:colOff>
                    <xdr:row>6</xdr:row>
                    <xdr:rowOff>30480</xdr:rowOff>
                  </from>
                  <to>
                    <xdr:col>9</xdr:col>
                    <xdr:colOff>502920</xdr:colOff>
                    <xdr:row>7</xdr:row>
                    <xdr:rowOff>83820</xdr:rowOff>
                  </to>
                </anchor>
              </controlPr>
            </control>
          </mc:Choice>
        </mc:AlternateContent>
        <mc:AlternateContent xmlns:mc="http://schemas.openxmlformats.org/markup-compatibility/2006">
          <mc:Choice Requires="x14">
            <control shapeId="1039" r:id="rId9" name="Option Button 15">
              <controlPr defaultSize="0" autoFill="0" autoLine="0" autoPict="0">
                <anchor moveWithCells="1">
                  <from>
                    <xdr:col>9</xdr:col>
                    <xdr:colOff>198120</xdr:colOff>
                    <xdr:row>7</xdr:row>
                    <xdr:rowOff>7620</xdr:rowOff>
                  </from>
                  <to>
                    <xdr:col>9</xdr:col>
                    <xdr:colOff>502920</xdr:colOff>
                    <xdr:row>8</xdr:row>
                    <xdr:rowOff>68580</xdr:rowOff>
                  </to>
                </anchor>
              </controlPr>
            </control>
          </mc:Choice>
        </mc:AlternateContent>
        <mc:AlternateContent xmlns:mc="http://schemas.openxmlformats.org/markup-compatibility/2006">
          <mc:Choice Requires="x14">
            <control shapeId="1040" r:id="rId10" name="Option Button 16">
              <controlPr defaultSize="0" autoFill="0" autoLine="0" autoPict="0">
                <anchor moveWithCells="1">
                  <from>
                    <xdr:col>9</xdr:col>
                    <xdr:colOff>198120</xdr:colOff>
                    <xdr:row>8</xdr:row>
                    <xdr:rowOff>0</xdr:rowOff>
                  </from>
                  <to>
                    <xdr:col>9</xdr:col>
                    <xdr:colOff>502920</xdr:colOff>
                    <xdr:row>9</xdr:row>
                    <xdr:rowOff>60960</xdr:rowOff>
                  </to>
                </anchor>
              </controlPr>
            </control>
          </mc:Choice>
        </mc:AlternateContent>
        <mc:AlternateContent xmlns:mc="http://schemas.openxmlformats.org/markup-compatibility/2006">
          <mc:Choice Requires="x14">
            <control shapeId="1041" r:id="rId11" name="Option Button 17">
              <controlPr defaultSize="0" autoFill="0" autoLine="0" autoPict="0">
                <anchor moveWithCells="1">
                  <from>
                    <xdr:col>9</xdr:col>
                    <xdr:colOff>198120</xdr:colOff>
                    <xdr:row>8</xdr:row>
                    <xdr:rowOff>152400</xdr:rowOff>
                  </from>
                  <to>
                    <xdr:col>9</xdr:col>
                    <xdr:colOff>502920</xdr:colOff>
                    <xdr:row>10</xdr:row>
                    <xdr:rowOff>45720</xdr:rowOff>
                  </to>
                </anchor>
              </controlPr>
            </control>
          </mc:Choice>
        </mc:AlternateContent>
        <mc:AlternateContent xmlns:mc="http://schemas.openxmlformats.org/markup-compatibility/2006">
          <mc:Choice Requires="x14">
            <control shapeId="1042" r:id="rId12" name="Option Button 18">
              <controlPr defaultSize="0" autoFill="0" autoLine="0" autoPict="0">
                <anchor moveWithCells="1">
                  <from>
                    <xdr:col>9</xdr:col>
                    <xdr:colOff>198120</xdr:colOff>
                    <xdr:row>9</xdr:row>
                    <xdr:rowOff>152400</xdr:rowOff>
                  </from>
                  <to>
                    <xdr:col>9</xdr:col>
                    <xdr:colOff>502920</xdr:colOff>
                    <xdr:row>11</xdr:row>
                    <xdr:rowOff>45720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election activeCell="D15" sqref="D15"/>
    </sheetView>
  </sheetViews>
  <sheetFormatPr defaultRowHeight="12.6" x14ac:dyDescent="0.2"/>
  <cols>
    <col min="1" max="1" width="8.90625" bestFit="1" customWidth="1"/>
    <col min="2" max="2" width="37.90625" customWidth="1"/>
    <col min="3" max="3" width="37.1796875" customWidth="1"/>
    <col min="4" max="4" width="25.7265625" customWidth="1"/>
  </cols>
  <sheetData>
    <row r="1" spans="1:4" s="58" customFormat="1" x14ac:dyDescent="0.2">
      <c r="A1" s="58" t="s">
        <v>105</v>
      </c>
      <c r="B1" s="58" t="s">
        <v>106</v>
      </c>
      <c r="C1" s="58" t="s">
        <v>114</v>
      </c>
      <c r="D1" s="58" t="s">
        <v>124</v>
      </c>
    </row>
    <row r="2" spans="1:4" x14ac:dyDescent="0.2">
      <c r="A2" t="s">
        <v>104</v>
      </c>
      <c r="B2" s="52" t="s">
        <v>116</v>
      </c>
    </row>
    <row r="3" spans="1:4" x14ac:dyDescent="0.2">
      <c r="A3" t="s">
        <v>104</v>
      </c>
      <c r="B3" s="52" t="s">
        <v>117</v>
      </c>
    </row>
    <row r="4" spans="1:4" x14ac:dyDescent="0.2">
      <c r="A4" t="s">
        <v>104</v>
      </c>
      <c r="B4" t="s">
        <v>112</v>
      </c>
      <c r="C4" s="49" t="s">
        <v>125</v>
      </c>
      <c r="D4" s="49" t="s">
        <v>126</v>
      </c>
    </row>
    <row r="5" spans="1:4" x14ac:dyDescent="0.2">
      <c r="A5" t="s">
        <v>104</v>
      </c>
      <c r="B5" t="s">
        <v>111</v>
      </c>
      <c r="C5" s="49" t="s">
        <v>127</v>
      </c>
      <c r="D5" s="49" t="s">
        <v>128</v>
      </c>
    </row>
    <row r="6" spans="1:4" x14ac:dyDescent="0.2">
      <c r="A6" t="s">
        <v>104</v>
      </c>
      <c r="B6" s="49" t="s">
        <v>118</v>
      </c>
      <c r="C6" s="49" t="s">
        <v>129</v>
      </c>
      <c r="D6" s="49" t="s">
        <v>130</v>
      </c>
    </row>
    <row r="7" spans="1:4" x14ac:dyDescent="0.2">
      <c r="A7" t="s">
        <v>104</v>
      </c>
      <c r="B7" t="s">
        <v>110</v>
      </c>
      <c r="C7" s="49" t="s">
        <v>131</v>
      </c>
      <c r="D7" s="49" t="s">
        <v>132</v>
      </c>
    </row>
    <row r="8" spans="1:4" x14ac:dyDescent="0.2">
      <c r="A8" t="s">
        <v>104</v>
      </c>
      <c r="B8" t="s">
        <v>113</v>
      </c>
    </row>
    <row r="9" spans="1:4" x14ac:dyDescent="0.2">
      <c r="A9" t="s">
        <v>104</v>
      </c>
      <c r="B9" t="s">
        <v>107</v>
      </c>
    </row>
    <row r="10" spans="1:4" x14ac:dyDescent="0.2">
      <c r="A10" t="s">
        <v>104</v>
      </c>
      <c r="B10" t="s">
        <v>108</v>
      </c>
    </row>
    <row r="11" spans="1:4" x14ac:dyDescent="0.2">
      <c r="A11" t="s">
        <v>104</v>
      </c>
      <c r="B11" t="s">
        <v>109</v>
      </c>
      <c r="C11" s="49"/>
    </row>
  </sheetData>
  <sortState ref="B3:B11">
    <sortCondition ref="B3:B11"/>
  </sortState>
  <pageMargins left="0.511811024" right="0.511811024" top="0.78740157499999996" bottom="0.78740157499999996" header="0.31496062000000002" footer="0.31496062000000002"/>
  <pageSetup paperSize="9" orientation="landscape" horizontalDpi="4294967294" verticalDpi="4294967294" r:id="rId1"/>
  <headerFooter>
    <oddFooter>&amp;C&amp;"calibri,Regular"&amp;10Classificação da Informação: &amp;"calibri,Bold"Uso Irrestrito</oddFooter>
    <evenFooter>&amp;C&amp;"calibri,Regular"&amp;10Classificação da Informação: &amp;"calibri,Bold"Uso Irrestrito</evenFooter>
    <firstFooter>&amp;C&amp;"calibri,Regular"&amp;10Classificação da Informação: &amp;"calibri,Bold"Uso Irrestrito</first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[1]Formulas!#REF!</xm:f>
          </x14:formula1>
          <xm:sqref>A2:A12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U72"/>
  <sheetViews>
    <sheetView showGridLines="0" topLeftCell="D1" workbookViewId="0">
      <selection activeCell="S13" sqref="S13"/>
    </sheetView>
  </sheetViews>
  <sheetFormatPr defaultRowHeight="12.6" x14ac:dyDescent="0.2"/>
  <cols>
    <col min="2" max="2" width="12.26953125" bestFit="1" customWidth="1"/>
    <col min="9" max="9" width="9.36328125" bestFit="1" customWidth="1"/>
    <col min="10" max="16" width="2.7265625" style="18" customWidth="1"/>
    <col min="18" max="18" width="18.08984375" bestFit="1" customWidth="1"/>
    <col min="19" max="19" width="18.36328125" bestFit="1" customWidth="1"/>
    <col min="20" max="20" width="14.26953125" bestFit="1" customWidth="1"/>
  </cols>
  <sheetData>
    <row r="1" spans="1:21" ht="17.399999999999999" x14ac:dyDescent="0.2">
      <c r="A1" s="32" t="s">
        <v>83</v>
      </c>
      <c r="B1" s="31"/>
      <c r="C1" s="31"/>
      <c r="D1" s="31"/>
      <c r="E1" s="31"/>
      <c r="F1" s="33"/>
      <c r="G1" s="33"/>
      <c r="H1" s="31"/>
      <c r="R1" t="s">
        <v>55</v>
      </c>
      <c r="S1" t="s">
        <v>56</v>
      </c>
      <c r="T1" s="49" t="s">
        <v>86</v>
      </c>
      <c r="U1" s="49" t="s">
        <v>102</v>
      </c>
    </row>
    <row r="2" spans="1:21" x14ac:dyDescent="0.2">
      <c r="J2" s="30" t="str">
        <f>prevMonthName&amp;" "&amp;YEAR(H10)</f>
        <v>Setembro 2014</v>
      </c>
    </row>
    <row r="3" spans="1:21" x14ac:dyDescent="0.2">
      <c r="B3" s="1" t="s">
        <v>0</v>
      </c>
      <c r="D3" s="1" t="s">
        <v>1</v>
      </c>
      <c r="E3" s="2"/>
      <c r="G3" s="3" t="s">
        <v>69</v>
      </c>
      <c r="H3" s="4">
        <v>9</v>
      </c>
      <c r="J3" s="19" t="s">
        <v>11</v>
      </c>
      <c r="K3" s="19" t="s">
        <v>5</v>
      </c>
      <c r="L3" s="19" t="s">
        <v>6</v>
      </c>
      <c r="M3" s="19" t="s">
        <v>7</v>
      </c>
      <c r="N3" s="19" t="s">
        <v>8</v>
      </c>
      <c r="O3" s="19" t="s">
        <v>9</v>
      </c>
      <c r="P3" s="19" t="s">
        <v>10</v>
      </c>
      <c r="R3" s="57" t="s">
        <v>82</v>
      </c>
      <c r="S3" s="57" t="s">
        <v>31</v>
      </c>
      <c r="T3" s="57" t="s">
        <v>88</v>
      </c>
      <c r="U3" s="57" t="s">
        <v>104</v>
      </c>
    </row>
    <row r="4" spans="1:21" x14ac:dyDescent="0.2">
      <c r="B4" s="8">
        <f ca="1">TODAY()</f>
        <v>42298</v>
      </c>
      <c r="D4" s="7" t="s">
        <v>57</v>
      </c>
      <c r="G4" s="3" t="s">
        <v>100</v>
      </c>
      <c r="H4" s="4">
        <v>4</v>
      </c>
      <c r="J4" s="27" t="str">
        <f t="array" ref="J4:P9">IF(MONTH(prevMonth)&lt;&gt;MONTH(prevMonth-WEEKDAY(prevMonth)+(WeekNo-1)*7+WeekDay),"",DAY(prevMonth-WEEKDAY(prevMonth)+(WeekNo-1)*7+WeekDay))</f>
        <v/>
      </c>
      <c r="K4" s="27">
        <v>1</v>
      </c>
      <c r="L4" s="27">
        <v>2</v>
      </c>
      <c r="M4" s="27">
        <v>3</v>
      </c>
      <c r="N4" s="27">
        <v>4</v>
      </c>
      <c r="O4" s="27">
        <v>5</v>
      </c>
      <c r="P4" s="27">
        <v>6</v>
      </c>
      <c r="R4" s="57" t="s">
        <v>81</v>
      </c>
      <c r="S4" s="57" t="s">
        <v>85</v>
      </c>
      <c r="T4" s="57" t="s">
        <v>89</v>
      </c>
      <c r="U4" s="57" t="s">
        <v>103</v>
      </c>
    </row>
    <row r="5" spans="1:21" x14ac:dyDescent="0.2">
      <c r="B5" s="10">
        <f ca="1">MONTH(TODAY())</f>
        <v>10</v>
      </c>
      <c r="D5" s="7" t="s">
        <v>58</v>
      </c>
      <c r="E5" s="5"/>
      <c r="G5" s="3" t="s">
        <v>70</v>
      </c>
      <c r="H5" s="4">
        <v>10</v>
      </c>
      <c r="J5" s="27">
        <v>7</v>
      </c>
      <c r="K5" s="27">
        <v>8</v>
      </c>
      <c r="L5" s="27">
        <v>9</v>
      </c>
      <c r="M5" s="27">
        <v>10</v>
      </c>
      <c r="N5" s="27">
        <v>11</v>
      </c>
      <c r="O5" s="27">
        <v>12</v>
      </c>
      <c r="P5" s="27">
        <v>13</v>
      </c>
      <c r="R5" s="57" t="s">
        <v>79</v>
      </c>
      <c r="S5" s="57" t="s">
        <v>30</v>
      </c>
      <c r="T5" s="57" t="s">
        <v>87</v>
      </c>
    </row>
    <row r="6" spans="1:21" x14ac:dyDescent="0.2">
      <c r="B6" s="10" t="str">
        <f ca="1">INDEX(monthNames,B5)</f>
        <v>Outubro</v>
      </c>
      <c r="D6" s="7" t="s">
        <v>59</v>
      </c>
      <c r="E6" s="5"/>
      <c r="G6" s="3" t="s">
        <v>71</v>
      </c>
      <c r="H6" s="4">
        <v>2014</v>
      </c>
      <c r="J6" s="27">
        <v>14</v>
      </c>
      <c r="K6" s="27">
        <v>15</v>
      </c>
      <c r="L6" s="27">
        <v>16</v>
      </c>
      <c r="M6" s="27">
        <v>17</v>
      </c>
      <c r="N6" s="27">
        <v>18</v>
      </c>
      <c r="O6" s="27">
        <v>19</v>
      </c>
      <c r="P6" s="27">
        <v>20</v>
      </c>
      <c r="R6" s="57" t="s">
        <v>32</v>
      </c>
      <c r="S6" s="57" t="s">
        <v>84</v>
      </c>
      <c r="T6" s="57" t="s">
        <v>90</v>
      </c>
    </row>
    <row r="7" spans="1:21" x14ac:dyDescent="0.2">
      <c r="B7" s="10">
        <f ca="1">YEAR(TODAY())</f>
        <v>2015</v>
      </c>
      <c r="D7" s="7" t="s">
        <v>60</v>
      </c>
      <c r="E7" s="5"/>
      <c r="G7" s="20" t="s">
        <v>2</v>
      </c>
      <c r="H7" s="10" t="str">
        <f>INDEX(monthNames,month)</f>
        <v>Outubro</v>
      </c>
      <c r="J7" s="27">
        <v>21</v>
      </c>
      <c r="K7" s="27">
        <v>22</v>
      </c>
      <c r="L7" s="27">
        <v>23</v>
      </c>
      <c r="M7" s="27">
        <v>24</v>
      </c>
      <c r="N7" s="27">
        <v>25</v>
      </c>
      <c r="O7" s="27">
        <v>26</v>
      </c>
      <c r="P7" s="27">
        <v>27</v>
      </c>
      <c r="R7" s="57" t="s">
        <v>80</v>
      </c>
      <c r="T7" s="57"/>
    </row>
    <row r="8" spans="1:21" x14ac:dyDescent="0.2">
      <c r="D8" s="7" t="s">
        <v>61</v>
      </c>
      <c r="G8" s="20" t="s">
        <v>3</v>
      </c>
      <c r="H8" s="8">
        <f>DATE(year,month,1)</f>
        <v>41913</v>
      </c>
      <c r="J8" s="27">
        <v>28</v>
      </c>
      <c r="K8" s="27">
        <v>29</v>
      </c>
      <c r="L8" s="27">
        <v>30</v>
      </c>
      <c r="M8" s="27" t="str">
        <v/>
      </c>
      <c r="N8" s="27" t="str">
        <v/>
      </c>
      <c r="O8" s="27" t="str">
        <v/>
      </c>
      <c r="P8" s="27" t="str">
        <v/>
      </c>
      <c r="R8" s="57" t="s">
        <v>115</v>
      </c>
      <c r="T8" s="57"/>
    </row>
    <row r="9" spans="1:21" x14ac:dyDescent="0.2">
      <c r="B9" s="6"/>
      <c r="D9" s="7" t="s">
        <v>62</v>
      </c>
      <c r="G9" s="20" t="s">
        <v>4</v>
      </c>
      <c r="H9" s="10">
        <f>WEEKDAY(startDate)</f>
        <v>4</v>
      </c>
      <c r="J9" s="27" t="str">
        <v/>
      </c>
      <c r="K9" s="27" t="str">
        <v/>
      </c>
      <c r="L9" s="27" t="str">
        <v/>
      </c>
      <c r="M9" s="27" t="str">
        <v/>
      </c>
      <c r="N9" s="27" t="str">
        <v/>
      </c>
      <c r="O9" s="27" t="str">
        <v/>
      </c>
      <c r="P9" s="27" t="str">
        <v/>
      </c>
      <c r="T9" s="57"/>
    </row>
    <row r="10" spans="1:21" x14ac:dyDescent="0.2">
      <c r="D10" s="7" t="s">
        <v>63</v>
      </c>
      <c r="G10" s="20" t="s">
        <v>12</v>
      </c>
      <c r="H10" s="8">
        <f>DATE(YEAR(startDate-1),MONTH(startDate-1),1)</f>
        <v>41883</v>
      </c>
    </row>
    <row r="11" spans="1:21" x14ac:dyDescent="0.2">
      <c r="D11" s="7" t="s">
        <v>64</v>
      </c>
      <c r="G11" s="20" t="s">
        <v>14</v>
      </c>
      <c r="H11" s="10" t="str">
        <f>INDEX(monthNames,MONTH(H10))</f>
        <v>Setembro</v>
      </c>
      <c r="J11" s="30" t="str">
        <f>monthName&amp;" "&amp;year</f>
        <v>Outubro 2014</v>
      </c>
    </row>
    <row r="12" spans="1:21" x14ac:dyDescent="0.2">
      <c r="D12" s="7" t="s">
        <v>65</v>
      </c>
      <c r="G12" s="20" t="s">
        <v>13</v>
      </c>
      <c r="H12" s="8">
        <f>DATE(YEAR(startDate+32),MONTH(startDate+32),1)</f>
        <v>41944</v>
      </c>
      <c r="J12" s="19" t="s">
        <v>11</v>
      </c>
      <c r="K12" s="19" t="s">
        <v>5</v>
      </c>
      <c r="L12" s="19" t="s">
        <v>6</v>
      </c>
      <c r="M12" s="19" t="s">
        <v>7</v>
      </c>
      <c r="N12" s="19" t="s">
        <v>8</v>
      </c>
      <c r="O12" s="19" t="s">
        <v>9</v>
      </c>
      <c r="P12" s="19" t="s">
        <v>10</v>
      </c>
    </row>
    <row r="13" spans="1:21" x14ac:dyDescent="0.2">
      <c r="D13" s="7" t="s">
        <v>66</v>
      </c>
      <c r="G13" s="20" t="s">
        <v>15</v>
      </c>
      <c r="H13" s="10" t="str">
        <f>INDEX(monthNames,MONTH(H12))</f>
        <v>Novembro</v>
      </c>
      <c r="J13" s="28" t="str">
        <f t="array" ref="J13:P18">IF(MONTH(startDate)&lt;&gt;MONTH(startDate-startDayOfWeek+(WeekNo-1)*7+WeekDay),"",DAY(startDate-startDayOfWeek+(WeekNo-1)*7+WeekDay))</f>
        <v/>
      </c>
      <c r="K13" s="28" t="str">
        <v/>
      </c>
      <c r="L13" s="28" t="str">
        <v/>
      </c>
      <c r="M13" s="28">
        <v>1</v>
      </c>
      <c r="N13" s="28">
        <v>2</v>
      </c>
      <c r="O13" s="28">
        <v>3</v>
      </c>
      <c r="P13" s="28">
        <v>4</v>
      </c>
    </row>
    <row r="14" spans="1:21" x14ac:dyDescent="0.2">
      <c r="D14" s="7" t="s">
        <v>67</v>
      </c>
      <c r="J14" s="28">
        <v>5</v>
      </c>
      <c r="K14" s="28">
        <v>6</v>
      </c>
      <c r="L14" s="28">
        <v>7</v>
      </c>
      <c r="M14" s="28">
        <v>8</v>
      </c>
      <c r="N14" s="28">
        <v>9</v>
      </c>
      <c r="O14" s="28">
        <v>10</v>
      </c>
      <c r="P14" s="28">
        <v>11</v>
      </c>
    </row>
    <row r="15" spans="1:21" x14ac:dyDescent="0.2">
      <c r="D15" s="7" t="s">
        <v>68</v>
      </c>
      <c r="J15" s="28">
        <v>12</v>
      </c>
      <c r="K15" s="28">
        <v>13</v>
      </c>
      <c r="L15" s="28">
        <v>14</v>
      </c>
      <c r="M15" s="28">
        <v>15</v>
      </c>
      <c r="N15" s="28">
        <v>16</v>
      </c>
      <c r="O15" s="28">
        <v>17</v>
      </c>
      <c r="P15" s="28">
        <v>18</v>
      </c>
    </row>
    <row r="16" spans="1:21" x14ac:dyDescent="0.2">
      <c r="G16" s="20"/>
      <c r="H16" s="10"/>
      <c r="J16" s="28">
        <v>19</v>
      </c>
      <c r="K16" s="28">
        <v>20</v>
      </c>
      <c r="L16" s="28">
        <v>21</v>
      </c>
      <c r="M16" s="28">
        <v>22</v>
      </c>
      <c r="N16" s="28">
        <v>23</v>
      </c>
      <c r="O16" s="28">
        <v>24</v>
      </c>
      <c r="P16" s="28">
        <v>25</v>
      </c>
    </row>
    <row r="17" spans="1:16" x14ac:dyDescent="0.2">
      <c r="G17" s="20"/>
      <c r="H17" s="10"/>
      <c r="J17" s="28">
        <v>26</v>
      </c>
      <c r="K17" s="28">
        <v>27</v>
      </c>
      <c r="L17" s="28">
        <v>28</v>
      </c>
      <c r="M17" s="28">
        <v>29</v>
      </c>
      <c r="N17" s="28">
        <v>30</v>
      </c>
      <c r="O17" s="28">
        <v>31</v>
      </c>
      <c r="P17" s="28" t="str">
        <v/>
      </c>
    </row>
    <row r="18" spans="1:16" x14ac:dyDescent="0.2">
      <c r="J18" s="28" t="str">
        <v/>
      </c>
      <c r="K18" s="28" t="str">
        <v/>
      </c>
      <c r="L18" s="28" t="str">
        <v/>
      </c>
      <c r="M18" s="28" t="str">
        <v/>
      </c>
      <c r="N18" s="28" t="str">
        <v/>
      </c>
      <c r="O18" s="28" t="str">
        <v/>
      </c>
      <c r="P18" s="28" t="str">
        <v/>
      </c>
    </row>
    <row r="19" spans="1:16" x14ac:dyDescent="0.2">
      <c r="A19" s="14" t="s">
        <v>21</v>
      </c>
      <c r="B19" s="15" t="s">
        <v>72</v>
      </c>
      <c r="C19" s="15" t="s">
        <v>73</v>
      </c>
      <c r="D19" s="15" t="s">
        <v>74</v>
      </c>
      <c r="E19" s="15" t="s">
        <v>75</v>
      </c>
      <c r="F19" s="15" t="s">
        <v>76</v>
      </c>
      <c r="G19" s="15" t="s">
        <v>77</v>
      </c>
      <c r="H19" s="15" t="s">
        <v>78</v>
      </c>
    </row>
    <row r="20" spans="1:16" x14ac:dyDescent="0.2">
      <c r="B20" s="18">
        <v>1</v>
      </c>
      <c r="C20" s="18">
        <v>2</v>
      </c>
      <c r="D20" s="18">
        <v>3</v>
      </c>
      <c r="E20" s="18">
        <v>4</v>
      </c>
      <c r="F20" s="18">
        <v>5</v>
      </c>
      <c r="G20" s="18">
        <v>6</v>
      </c>
      <c r="H20" s="18">
        <v>7</v>
      </c>
      <c r="J20" s="30" t="str">
        <f>NextMonthName&amp;" "&amp;YEAR(H12)</f>
        <v>Novembro 2014</v>
      </c>
    </row>
    <row r="21" spans="1:16" x14ac:dyDescent="0.2">
      <c r="A21" s="9">
        <v>1</v>
      </c>
      <c r="B21" s="26">
        <f t="array" ref="B21:H27">startDate-startDayOfWeek+(WeekNo-1)*7+WeekDay</f>
        <v>41910</v>
      </c>
      <c r="C21" s="26">
        <v>41911</v>
      </c>
      <c r="D21" s="26">
        <v>41912</v>
      </c>
      <c r="E21" s="26">
        <v>41913</v>
      </c>
      <c r="F21" s="26">
        <v>41914</v>
      </c>
      <c r="G21" s="26">
        <v>41915</v>
      </c>
      <c r="H21" s="26">
        <v>41916</v>
      </c>
      <c r="J21" s="19" t="s">
        <v>11</v>
      </c>
      <c r="K21" s="19" t="s">
        <v>5</v>
      </c>
      <c r="L21" s="19" t="s">
        <v>6</v>
      </c>
      <c r="M21" s="19" t="s">
        <v>7</v>
      </c>
      <c r="N21" s="19" t="s">
        <v>8</v>
      </c>
      <c r="O21" s="19" t="s">
        <v>9</v>
      </c>
      <c r="P21" s="19" t="s">
        <v>10</v>
      </c>
    </row>
    <row r="22" spans="1:16" x14ac:dyDescent="0.2">
      <c r="A22" s="9">
        <v>2</v>
      </c>
      <c r="B22" s="26">
        <v>41917</v>
      </c>
      <c r="C22" s="26">
        <v>41918</v>
      </c>
      <c r="D22" s="26">
        <v>41919</v>
      </c>
      <c r="E22" s="26">
        <v>41920</v>
      </c>
      <c r="F22" s="26">
        <v>41921</v>
      </c>
      <c r="G22" s="26">
        <v>41922</v>
      </c>
      <c r="H22" s="26">
        <v>41923</v>
      </c>
      <c r="J22" s="27" t="str">
        <f t="array" ref="J22:P27">IF(MONTH(nextMonth)&lt;&gt;MONTH(nextMonth-WEEKDAY(nextMonth)+(WeekNo-1)*7+WeekDay),"",DAY(nextMonth-WEEKDAY(nextMonth)+(WeekNo-1)*7+WeekDay))</f>
        <v/>
      </c>
      <c r="K22" s="27" t="str">
        <v/>
      </c>
      <c r="L22" s="27" t="str">
        <v/>
      </c>
      <c r="M22" s="27" t="str">
        <v/>
      </c>
      <c r="N22" s="27" t="str">
        <v/>
      </c>
      <c r="O22" s="27" t="str">
        <v/>
      </c>
      <c r="P22" s="27">
        <v>1</v>
      </c>
    </row>
    <row r="23" spans="1:16" x14ac:dyDescent="0.2">
      <c r="A23" s="9">
        <v>3</v>
      </c>
      <c r="B23" s="26">
        <v>41924</v>
      </c>
      <c r="C23" s="26">
        <v>41925</v>
      </c>
      <c r="D23" s="26">
        <v>41926</v>
      </c>
      <c r="E23" s="26">
        <v>41927</v>
      </c>
      <c r="F23" s="26">
        <v>41928</v>
      </c>
      <c r="G23" s="26">
        <v>41929</v>
      </c>
      <c r="H23" s="26">
        <v>41930</v>
      </c>
      <c r="J23" s="27">
        <v>2</v>
      </c>
      <c r="K23" s="27">
        <v>3</v>
      </c>
      <c r="L23" s="27">
        <v>4</v>
      </c>
      <c r="M23" s="27">
        <v>5</v>
      </c>
      <c r="N23" s="27">
        <v>6</v>
      </c>
      <c r="O23" s="27">
        <v>7</v>
      </c>
      <c r="P23" s="27">
        <v>8</v>
      </c>
    </row>
    <row r="24" spans="1:16" x14ac:dyDescent="0.2">
      <c r="A24" s="9">
        <v>4</v>
      </c>
      <c r="B24" s="26">
        <v>41931</v>
      </c>
      <c r="C24" s="26">
        <v>41932</v>
      </c>
      <c r="D24" s="26">
        <v>41933</v>
      </c>
      <c r="E24" s="26">
        <v>41934</v>
      </c>
      <c r="F24" s="26">
        <v>41935</v>
      </c>
      <c r="G24" s="26">
        <v>41936</v>
      </c>
      <c r="H24" s="26">
        <v>41937</v>
      </c>
      <c r="J24" s="27">
        <v>9</v>
      </c>
      <c r="K24" s="27">
        <v>10</v>
      </c>
      <c r="L24" s="27">
        <v>11</v>
      </c>
      <c r="M24" s="27">
        <v>12</v>
      </c>
      <c r="N24" s="27">
        <v>13</v>
      </c>
      <c r="O24" s="27">
        <v>14</v>
      </c>
      <c r="P24" s="27">
        <v>15</v>
      </c>
    </row>
    <row r="25" spans="1:16" x14ac:dyDescent="0.2">
      <c r="A25" s="9">
        <v>5</v>
      </c>
      <c r="B25" s="26">
        <v>41938</v>
      </c>
      <c r="C25" s="26">
        <v>41939</v>
      </c>
      <c r="D25" s="26">
        <v>41940</v>
      </c>
      <c r="E25" s="26">
        <v>41941</v>
      </c>
      <c r="F25" s="26">
        <v>41942</v>
      </c>
      <c r="G25" s="26">
        <v>41943</v>
      </c>
      <c r="H25" s="26">
        <v>41944</v>
      </c>
      <c r="J25" s="27">
        <v>16</v>
      </c>
      <c r="K25" s="27">
        <v>17</v>
      </c>
      <c r="L25" s="27">
        <v>18</v>
      </c>
      <c r="M25" s="27">
        <v>19</v>
      </c>
      <c r="N25" s="27">
        <v>20</v>
      </c>
      <c r="O25" s="27">
        <v>21</v>
      </c>
      <c r="P25" s="27">
        <v>22</v>
      </c>
    </row>
    <row r="26" spans="1:16" x14ac:dyDescent="0.2">
      <c r="A26" s="9">
        <v>6</v>
      </c>
      <c r="B26" s="26">
        <v>41945</v>
      </c>
      <c r="C26" s="26">
        <v>41946</v>
      </c>
      <c r="D26" s="26">
        <v>41947</v>
      </c>
      <c r="E26" s="26">
        <v>41948</v>
      </c>
      <c r="F26" s="26">
        <v>41949</v>
      </c>
      <c r="G26" s="26">
        <v>41950</v>
      </c>
      <c r="H26" s="26">
        <v>41951</v>
      </c>
      <c r="J26" s="27">
        <v>23</v>
      </c>
      <c r="K26" s="27">
        <v>24</v>
      </c>
      <c r="L26" s="27">
        <v>25</v>
      </c>
      <c r="M26" s="27">
        <v>26</v>
      </c>
      <c r="N26" s="27">
        <v>27</v>
      </c>
      <c r="O26" s="27">
        <v>28</v>
      </c>
      <c r="P26" s="27">
        <v>29</v>
      </c>
    </row>
    <row r="27" spans="1:16" x14ac:dyDescent="0.2">
      <c r="A27" s="9">
        <v>7</v>
      </c>
      <c r="B27" s="26">
        <v>41952</v>
      </c>
      <c r="C27" s="26">
        <v>41953</v>
      </c>
      <c r="D27" s="26">
        <v>41954</v>
      </c>
      <c r="E27" s="26">
        <v>41955</v>
      </c>
      <c r="F27" s="26">
        <v>41956</v>
      </c>
      <c r="G27" s="26">
        <v>41957</v>
      </c>
      <c r="H27" s="26">
        <v>41958</v>
      </c>
      <c r="J27" s="27">
        <v>30</v>
      </c>
      <c r="K27" s="27" t="str">
        <v/>
      </c>
      <c r="L27" s="27" t="str">
        <v/>
      </c>
      <c r="M27" s="27" t="str">
        <v/>
      </c>
      <c r="N27" s="27" t="str">
        <v/>
      </c>
      <c r="O27" s="27" t="str">
        <v/>
      </c>
      <c r="P27" s="27" t="str">
        <v/>
      </c>
    </row>
    <row r="30" spans="1:16" x14ac:dyDescent="0.2">
      <c r="A30" s="23" t="s">
        <v>18</v>
      </c>
      <c r="B30" s="14" t="s">
        <v>16</v>
      </c>
      <c r="C30" s="14" t="s">
        <v>19</v>
      </c>
    </row>
    <row r="31" spans="1:16" x14ac:dyDescent="0.2">
      <c r="A31" s="21">
        <f>12</f>
        <v>12</v>
      </c>
      <c r="B31" s="9">
        <v>12</v>
      </c>
      <c r="C31" s="9" t="str">
        <f>IF(HOUR(A31)&gt;=12,"PM","am")</f>
        <v>am</v>
      </c>
    </row>
    <row r="32" spans="1:16" x14ac:dyDescent="0.2">
      <c r="A32" s="21">
        <f>A31+1/24</f>
        <v>12.041666666666666</v>
      </c>
      <c r="B32" s="9">
        <v>1</v>
      </c>
      <c r="C32" s="9" t="str">
        <f t="shared" ref="C32:C54" si="0">IF(HOUR(A32)&gt;=12,"PM","am")</f>
        <v>am</v>
      </c>
    </row>
    <row r="33" spans="1:3" x14ac:dyDescent="0.2">
      <c r="A33" s="21">
        <f t="shared" ref="A33:A72" si="1">A32+1/24</f>
        <v>12.083333333333332</v>
      </c>
      <c r="B33" s="9">
        <v>2</v>
      </c>
      <c r="C33" s="9" t="str">
        <f t="shared" si="0"/>
        <v>am</v>
      </c>
    </row>
    <row r="34" spans="1:3" x14ac:dyDescent="0.2">
      <c r="A34" s="21">
        <f t="shared" si="1"/>
        <v>12.124999999999998</v>
      </c>
      <c r="B34" s="9">
        <v>3</v>
      </c>
      <c r="C34" s="9" t="str">
        <f t="shared" si="0"/>
        <v>am</v>
      </c>
    </row>
    <row r="35" spans="1:3" x14ac:dyDescent="0.2">
      <c r="A35" s="21">
        <f t="shared" si="1"/>
        <v>12.166666666666664</v>
      </c>
      <c r="B35" s="9">
        <v>4</v>
      </c>
      <c r="C35" s="9" t="str">
        <f t="shared" si="0"/>
        <v>am</v>
      </c>
    </row>
    <row r="36" spans="1:3" x14ac:dyDescent="0.2">
      <c r="A36" s="21">
        <f t="shared" si="1"/>
        <v>12.20833333333333</v>
      </c>
      <c r="B36" s="9">
        <v>5</v>
      </c>
      <c r="C36" s="9" t="str">
        <f t="shared" si="0"/>
        <v>am</v>
      </c>
    </row>
    <row r="37" spans="1:3" x14ac:dyDescent="0.2">
      <c r="A37" s="21">
        <f t="shared" si="1"/>
        <v>12.249999999999996</v>
      </c>
      <c r="B37" s="9">
        <v>6</v>
      </c>
      <c r="C37" s="9" t="str">
        <f t="shared" si="0"/>
        <v>am</v>
      </c>
    </row>
    <row r="38" spans="1:3" x14ac:dyDescent="0.2">
      <c r="A38" s="21">
        <f t="shared" si="1"/>
        <v>12.291666666666663</v>
      </c>
      <c r="B38" s="9">
        <v>7</v>
      </c>
      <c r="C38" s="9" t="str">
        <f t="shared" si="0"/>
        <v>am</v>
      </c>
    </row>
    <row r="39" spans="1:3" x14ac:dyDescent="0.2">
      <c r="A39" s="21">
        <f t="shared" si="1"/>
        <v>12.333333333333329</v>
      </c>
      <c r="B39" s="9">
        <v>8</v>
      </c>
      <c r="C39" s="9" t="str">
        <f t="shared" si="0"/>
        <v>am</v>
      </c>
    </row>
    <row r="40" spans="1:3" x14ac:dyDescent="0.2">
      <c r="A40" s="21">
        <f t="shared" si="1"/>
        <v>12.374999999999995</v>
      </c>
      <c r="B40" s="9">
        <v>9</v>
      </c>
      <c r="C40" s="9" t="str">
        <f t="shared" si="0"/>
        <v>am</v>
      </c>
    </row>
    <row r="41" spans="1:3" x14ac:dyDescent="0.2">
      <c r="A41" s="21">
        <f t="shared" si="1"/>
        <v>12.416666666666661</v>
      </c>
      <c r="B41" s="9">
        <v>10</v>
      </c>
      <c r="C41" s="9" t="str">
        <f t="shared" si="0"/>
        <v>am</v>
      </c>
    </row>
    <row r="42" spans="1:3" x14ac:dyDescent="0.2">
      <c r="A42" s="21">
        <f t="shared" si="1"/>
        <v>12.458333333333327</v>
      </c>
      <c r="B42" s="9">
        <v>11</v>
      </c>
      <c r="C42" s="9" t="str">
        <f t="shared" si="0"/>
        <v>am</v>
      </c>
    </row>
    <row r="43" spans="1:3" x14ac:dyDescent="0.2">
      <c r="A43" s="21">
        <f t="shared" si="1"/>
        <v>12.499999999999993</v>
      </c>
      <c r="B43" s="9">
        <v>12</v>
      </c>
      <c r="C43" s="9" t="str">
        <f t="shared" si="0"/>
        <v>PM</v>
      </c>
    </row>
    <row r="44" spans="1:3" x14ac:dyDescent="0.2">
      <c r="A44" s="21">
        <f t="shared" si="1"/>
        <v>12.541666666666659</v>
      </c>
      <c r="B44" s="9">
        <v>1</v>
      </c>
      <c r="C44" s="9" t="str">
        <f t="shared" si="0"/>
        <v>PM</v>
      </c>
    </row>
    <row r="45" spans="1:3" x14ac:dyDescent="0.2">
      <c r="A45" s="21">
        <f t="shared" si="1"/>
        <v>12.583333333333325</v>
      </c>
      <c r="B45" s="9">
        <v>2</v>
      </c>
      <c r="C45" s="9" t="str">
        <f t="shared" si="0"/>
        <v>PM</v>
      </c>
    </row>
    <row r="46" spans="1:3" x14ac:dyDescent="0.2">
      <c r="A46" s="21">
        <f t="shared" si="1"/>
        <v>12.624999999999991</v>
      </c>
      <c r="B46" s="9">
        <v>3</v>
      </c>
      <c r="C46" s="9" t="str">
        <f t="shared" si="0"/>
        <v>PM</v>
      </c>
    </row>
    <row r="47" spans="1:3" x14ac:dyDescent="0.2">
      <c r="A47" s="21">
        <f t="shared" si="1"/>
        <v>12.666666666666657</v>
      </c>
      <c r="B47" s="9">
        <v>4</v>
      </c>
      <c r="C47" s="9" t="str">
        <f t="shared" si="0"/>
        <v>PM</v>
      </c>
    </row>
    <row r="48" spans="1:3" x14ac:dyDescent="0.2">
      <c r="A48" s="21">
        <f t="shared" si="1"/>
        <v>12.708333333333323</v>
      </c>
      <c r="B48" s="9">
        <v>5</v>
      </c>
      <c r="C48" s="9" t="str">
        <f t="shared" si="0"/>
        <v>PM</v>
      </c>
    </row>
    <row r="49" spans="1:8" x14ac:dyDescent="0.2">
      <c r="A49" s="21">
        <f t="shared" si="1"/>
        <v>12.749999999999989</v>
      </c>
      <c r="B49" s="9">
        <v>6</v>
      </c>
      <c r="C49" s="9" t="str">
        <f t="shared" si="0"/>
        <v>PM</v>
      </c>
    </row>
    <row r="50" spans="1:8" x14ac:dyDescent="0.2">
      <c r="A50" s="21">
        <f t="shared" si="1"/>
        <v>12.791666666666655</v>
      </c>
      <c r="B50" s="9">
        <v>7</v>
      </c>
      <c r="C50" s="9" t="str">
        <f t="shared" si="0"/>
        <v>PM</v>
      </c>
    </row>
    <row r="51" spans="1:8" x14ac:dyDescent="0.2">
      <c r="A51" s="21">
        <f t="shared" si="1"/>
        <v>12.833333333333321</v>
      </c>
      <c r="B51" s="9">
        <v>8</v>
      </c>
      <c r="C51" s="9" t="str">
        <f t="shared" si="0"/>
        <v>PM</v>
      </c>
    </row>
    <row r="52" spans="1:8" x14ac:dyDescent="0.2">
      <c r="A52" s="21">
        <f t="shared" si="1"/>
        <v>12.874999999999988</v>
      </c>
      <c r="B52" s="9">
        <v>9</v>
      </c>
      <c r="C52" s="9" t="str">
        <f t="shared" si="0"/>
        <v>PM</v>
      </c>
    </row>
    <row r="53" spans="1:8" x14ac:dyDescent="0.2">
      <c r="A53" s="21">
        <f t="shared" si="1"/>
        <v>12.916666666666654</v>
      </c>
      <c r="B53" s="9">
        <v>10</v>
      </c>
      <c r="C53" s="9" t="str">
        <f t="shared" si="0"/>
        <v>PM</v>
      </c>
    </row>
    <row r="54" spans="1:8" x14ac:dyDescent="0.2">
      <c r="A54" s="21">
        <f t="shared" si="1"/>
        <v>12.95833333333332</v>
      </c>
      <c r="B54" s="9">
        <v>11</v>
      </c>
      <c r="C54" s="9" t="str">
        <f t="shared" si="0"/>
        <v>PM</v>
      </c>
    </row>
    <row r="55" spans="1:8" x14ac:dyDescent="0.2">
      <c r="A55" s="21">
        <f t="shared" si="1"/>
        <v>12.999999999999986</v>
      </c>
      <c r="B55" s="9">
        <v>12</v>
      </c>
      <c r="C55" s="9" t="str">
        <f>IF(HOUR(A55)&gt;=12,"PM","am")</f>
        <v>am</v>
      </c>
    </row>
    <row r="56" spans="1:8" x14ac:dyDescent="0.2">
      <c r="A56" s="21">
        <f t="shared" si="1"/>
        <v>13.041666666666652</v>
      </c>
      <c r="B56" s="9">
        <v>1</v>
      </c>
      <c r="C56" s="9" t="str">
        <f t="shared" ref="C56:C72" si="2">IF(HOUR(A56)&gt;=12,"PM","am")</f>
        <v>am</v>
      </c>
    </row>
    <row r="57" spans="1:8" x14ac:dyDescent="0.2">
      <c r="A57" s="21">
        <f t="shared" si="1"/>
        <v>13.083333333333318</v>
      </c>
      <c r="B57" s="9">
        <v>2</v>
      </c>
      <c r="C57" s="9" t="str">
        <f t="shared" si="2"/>
        <v>am</v>
      </c>
    </row>
    <row r="58" spans="1:8" x14ac:dyDescent="0.2">
      <c r="A58" s="21">
        <f t="shared" si="1"/>
        <v>13.124999999999984</v>
      </c>
      <c r="B58" s="9">
        <v>3</v>
      </c>
      <c r="C58" s="9" t="str">
        <f t="shared" si="2"/>
        <v>am</v>
      </c>
    </row>
    <row r="59" spans="1:8" x14ac:dyDescent="0.2">
      <c r="A59" s="21">
        <f t="shared" si="1"/>
        <v>13.16666666666665</v>
      </c>
      <c r="B59" s="9">
        <v>4</v>
      </c>
      <c r="C59" s="9" t="str">
        <f t="shared" si="2"/>
        <v>am</v>
      </c>
    </row>
    <row r="60" spans="1:8" x14ac:dyDescent="0.2">
      <c r="A60" s="21">
        <f t="shared" si="1"/>
        <v>13.208333333333316</v>
      </c>
      <c r="B60" s="9">
        <v>5</v>
      </c>
      <c r="C60" s="9" t="str">
        <f t="shared" si="2"/>
        <v>am</v>
      </c>
    </row>
    <row r="61" spans="1:8" x14ac:dyDescent="0.2">
      <c r="A61" s="21">
        <f t="shared" si="1"/>
        <v>13.249999999999982</v>
      </c>
      <c r="B61" s="9">
        <v>6</v>
      </c>
      <c r="C61" s="9" t="str">
        <f t="shared" si="2"/>
        <v>am</v>
      </c>
    </row>
    <row r="62" spans="1:8" x14ac:dyDescent="0.2">
      <c r="A62" s="21">
        <f t="shared" si="1"/>
        <v>13.291666666666648</v>
      </c>
      <c r="B62" s="9">
        <v>7</v>
      </c>
      <c r="C62" s="9" t="str">
        <f t="shared" si="2"/>
        <v>am</v>
      </c>
    </row>
    <row r="63" spans="1:8" x14ac:dyDescent="0.2">
      <c r="A63" s="21">
        <f t="shared" si="1"/>
        <v>13.333333333333314</v>
      </c>
      <c r="B63" s="9">
        <v>8</v>
      </c>
      <c r="C63" s="9" t="str">
        <f t="shared" si="2"/>
        <v>am</v>
      </c>
      <c r="H63" s="25"/>
    </row>
    <row r="64" spans="1:8" x14ac:dyDescent="0.2">
      <c r="A64" s="21">
        <f t="shared" si="1"/>
        <v>13.37499999999998</v>
      </c>
      <c r="B64" s="9">
        <v>9</v>
      </c>
      <c r="C64" s="9" t="str">
        <f t="shared" si="2"/>
        <v>am</v>
      </c>
    </row>
    <row r="65" spans="1:3" x14ac:dyDescent="0.2">
      <c r="A65" s="21">
        <f t="shared" si="1"/>
        <v>13.416666666666647</v>
      </c>
      <c r="B65" s="9">
        <v>10</v>
      </c>
      <c r="C65" s="9" t="str">
        <f t="shared" si="2"/>
        <v>am</v>
      </c>
    </row>
    <row r="66" spans="1:3" x14ac:dyDescent="0.2">
      <c r="A66" s="21">
        <f t="shared" si="1"/>
        <v>13.458333333333313</v>
      </c>
      <c r="B66" s="9">
        <v>11</v>
      </c>
      <c r="C66" s="9" t="str">
        <f t="shared" si="2"/>
        <v>am</v>
      </c>
    </row>
    <row r="67" spans="1:3" x14ac:dyDescent="0.2">
      <c r="A67" s="21">
        <f t="shared" si="1"/>
        <v>13.499999999999979</v>
      </c>
      <c r="B67" s="9">
        <v>12</v>
      </c>
      <c r="C67" s="9" t="str">
        <f t="shared" si="2"/>
        <v>PM</v>
      </c>
    </row>
    <row r="68" spans="1:3" x14ac:dyDescent="0.2">
      <c r="A68" s="21">
        <f t="shared" si="1"/>
        <v>13.541666666666645</v>
      </c>
      <c r="B68" s="9">
        <v>1</v>
      </c>
      <c r="C68" s="9" t="str">
        <f t="shared" si="2"/>
        <v>PM</v>
      </c>
    </row>
    <row r="69" spans="1:3" x14ac:dyDescent="0.2">
      <c r="A69" s="21">
        <f t="shared" si="1"/>
        <v>13.583333333333311</v>
      </c>
      <c r="B69" s="9">
        <v>2</v>
      </c>
      <c r="C69" s="9" t="str">
        <f t="shared" si="2"/>
        <v>PM</v>
      </c>
    </row>
    <row r="70" spans="1:3" x14ac:dyDescent="0.2">
      <c r="A70" s="21">
        <f t="shared" si="1"/>
        <v>13.624999999999977</v>
      </c>
      <c r="B70" s="9">
        <v>3</v>
      </c>
      <c r="C70" s="9" t="str">
        <f t="shared" si="2"/>
        <v>PM</v>
      </c>
    </row>
    <row r="71" spans="1:3" x14ac:dyDescent="0.2">
      <c r="A71" s="21">
        <f t="shared" si="1"/>
        <v>13.666666666666643</v>
      </c>
      <c r="B71" s="9">
        <v>4</v>
      </c>
      <c r="C71" s="9" t="str">
        <f t="shared" si="2"/>
        <v>PM</v>
      </c>
    </row>
    <row r="72" spans="1:3" x14ac:dyDescent="0.2">
      <c r="A72" s="21">
        <f t="shared" si="1"/>
        <v>13.708333333333309</v>
      </c>
      <c r="B72" s="9">
        <v>5</v>
      </c>
      <c r="C72" s="9" t="str">
        <f t="shared" si="2"/>
        <v>PM</v>
      </c>
    </row>
  </sheetData>
  <sortState ref="U3:U4">
    <sortCondition ref="U3:U4"/>
  </sortState>
  <phoneticPr fontId="0" type="noConversion"/>
  <conditionalFormatting sqref="J13:P13">
    <cfRule type="expression" dxfId="5" priority="1" stopIfTrue="1">
      <formula>NOT(week=1)</formula>
    </cfRule>
  </conditionalFormatting>
  <conditionalFormatting sqref="J15:P15">
    <cfRule type="expression" dxfId="4" priority="2" stopIfTrue="1">
      <formula>NOT(OR(week=2,week=3))</formula>
    </cfRule>
  </conditionalFormatting>
  <conditionalFormatting sqref="J16:P16">
    <cfRule type="expression" dxfId="3" priority="3" stopIfTrue="1">
      <formula>NOT(OR(week=3,week=4))</formula>
    </cfRule>
  </conditionalFormatting>
  <conditionalFormatting sqref="J17:P17">
    <cfRule type="expression" dxfId="2" priority="4" stopIfTrue="1">
      <formula>NOT(OR(week=4,week=5))</formula>
    </cfRule>
  </conditionalFormatting>
  <conditionalFormatting sqref="J14:P14">
    <cfRule type="expression" dxfId="1" priority="5" stopIfTrue="1">
      <formula>NOT(OR(week=1,week=2))</formula>
    </cfRule>
  </conditionalFormatting>
  <conditionalFormatting sqref="J18:P18">
    <cfRule type="expression" dxfId="0" priority="6" stopIfTrue="1">
      <formula>NOT(OR(week=5,week=6))</formula>
    </cfRule>
  </conditionalFormatting>
  <pageMargins left="0.75" right="0.75" top="1" bottom="1" header="0.5" footer="0.5"/>
  <pageSetup orientation="portrait" r:id="rId1"/>
  <headerFooter alignWithMargins="0">
    <oddFooter>&amp;C&amp;"calibri,Regular"&amp;10Classificação da Informação: &amp;"calibri,Bold"Uso Irrestrito</oddFooter>
    <evenFooter>&amp;C&amp;"calibri,Regular"&amp;10Classificação da Informação: &amp;"calibri,Bold"Uso Irrestrito</evenFooter>
    <firstFooter>&amp;C&amp;"calibri,Regular"&amp;10Classificação da Informação: &amp;"calibri,Bold"Uso Irrestrito</firstFooter>
  </headerFooter>
  <ignoredErrors>
    <ignoredError sqref="H12"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
  <sheetViews>
    <sheetView zoomScaleNormal="100" workbookViewId="0">
      <selection activeCell="B16" sqref="B16"/>
    </sheetView>
  </sheetViews>
  <sheetFormatPr defaultRowHeight="12.6" x14ac:dyDescent="0.2"/>
  <cols>
    <col min="1" max="2" width="22.36328125" customWidth="1"/>
    <col min="3" max="3" width="20.08984375" customWidth="1"/>
    <col min="4" max="4" width="21.453125" customWidth="1"/>
  </cols>
  <sheetData>
    <row r="1" spans="1:10" s="51" customFormat="1" ht="12" customHeight="1" x14ac:dyDescent="0.2">
      <c r="A1" s="58" t="s">
        <v>28</v>
      </c>
      <c r="B1" s="58" t="s">
        <v>119</v>
      </c>
      <c r="C1" s="59" t="s">
        <v>29</v>
      </c>
      <c r="D1" s="60"/>
      <c r="E1" s="53"/>
      <c r="F1" s="53"/>
      <c r="G1" s="53"/>
      <c r="H1" s="53"/>
      <c r="I1" s="53"/>
      <c r="J1" s="60"/>
    </row>
    <row r="2" spans="1:10" ht="13.8" x14ac:dyDescent="0.3">
      <c r="A2" s="61" t="s">
        <v>23</v>
      </c>
      <c r="B2" s="61" t="s">
        <v>133</v>
      </c>
      <c r="C2" s="61" t="s">
        <v>85</v>
      </c>
      <c r="D2" s="61"/>
    </row>
    <row r="3" spans="1:10" ht="13.8" x14ac:dyDescent="0.3">
      <c r="A3" s="61" t="s">
        <v>134</v>
      </c>
      <c r="B3" s="61" t="s">
        <v>135</v>
      </c>
      <c r="C3" s="61" t="s">
        <v>30</v>
      </c>
      <c r="D3" s="61"/>
    </row>
    <row r="4" spans="1:10" ht="13.8" x14ac:dyDescent="0.3">
      <c r="A4" s="61" t="s">
        <v>136</v>
      </c>
      <c r="B4" s="61" t="s">
        <v>137</v>
      </c>
      <c r="C4" s="61" t="s">
        <v>84</v>
      </c>
      <c r="D4" s="61"/>
    </row>
    <row r="5" spans="1:10" ht="13.8" x14ac:dyDescent="0.3">
      <c r="A5" s="61" t="s">
        <v>138</v>
      </c>
      <c r="B5" s="61"/>
      <c r="C5" s="61"/>
      <c r="D5" s="61"/>
    </row>
    <row r="6" spans="1:10" ht="13.8" x14ac:dyDescent="0.3">
      <c r="A6" s="61"/>
      <c r="B6" s="61"/>
      <c r="C6" s="61"/>
      <c r="D6" s="61"/>
    </row>
    <row r="7" spans="1:10" ht="13.8" x14ac:dyDescent="0.3">
      <c r="A7" s="61"/>
      <c r="B7" s="61"/>
      <c r="C7" s="61"/>
      <c r="D7" s="61"/>
    </row>
    <row r="8" spans="1:10" ht="13.8" x14ac:dyDescent="0.3">
      <c r="A8" s="61"/>
      <c r="B8" s="61"/>
      <c r="C8" s="61"/>
      <c r="D8" s="61"/>
    </row>
    <row r="9" spans="1:10" ht="13.8" x14ac:dyDescent="0.3">
      <c r="A9" s="61"/>
      <c r="B9" s="61"/>
      <c r="C9" s="61"/>
      <c r="D9" s="61"/>
    </row>
    <row r="10" spans="1:10" ht="13.8" x14ac:dyDescent="0.3">
      <c r="A10" s="61"/>
      <c r="B10" s="61"/>
      <c r="C10" s="61"/>
      <c r="D10" s="61"/>
    </row>
    <row r="11" spans="1:10" ht="13.8" x14ac:dyDescent="0.3">
      <c r="A11" s="61"/>
      <c r="B11" s="61"/>
      <c r="C11" s="61"/>
      <c r="D11" s="61"/>
    </row>
    <row r="12" spans="1:10" ht="13.8" x14ac:dyDescent="0.3">
      <c r="A12" s="61"/>
      <c r="B12" s="61"/>
      <c r="C12" s="61"/>
      <c r="D12" s="61"/>
    </row>
    <row r="13" spans="1:10" ht="13.8" x14ac:dyDescent="0.3">
      <c r="A13" s="61"/>
      <c r="B13" s="61"/>
      <c r="C13" s="61"/>
      <c r="D13" s="61"/>
    </row>
    <row r="14" spans="1:10" ht="13.8" x14ac:dyDescent="0.3">
      <c r="A14" s="61"/>
      <c r="B14" s="61"/>
      <c r="C14" s="61"/>
      <c r="D14" s="61"/>
    </row>
    <row r="15" spans="1:10" ht="13.8" x14ac:dyDescent="0.3">
      <c r="A15" s="61"/>
      <c r="B15" s="61"/>
      <c r="C15" s="61"/>
      <c r="D15" s="61"/>
    </row>
    <row r="16" spans="1:10" ht="13.8" x14ac:dyDescent="0.3">
      <c r="A16" s="61"/>
      <c r="B16" s="61"/>
      <c r="C16" s="61"/>
      <c r="D16" s="61"/>
    </row>
    <row r="17" spans="1:4" ht="13.8" x14ac:dyDescent="0.3">
      <c r="A17" s="61"/>
      <c r="B17" s="61"/>
      <c r="C17" s="61"/>
      <c r="D17" s="61"/>
    </row>
    <row r="18" spans="1:4" ht="13.8" x14ac:dyDescent="0.3">
      <c r="A18" s="61"/>
      <c r="B18" s="61"/>
      <c r="C18" s="61"/>
      <c r="D18" s="61"/>
    </row>
    <row r="19" spans="1:4" ht="13.8" x14ac:dyDescent="0.3">
      <c r="A19" s="61"/>
      <c r="B19" s="61"/>
      <c r="C19" s="61"/>
      <c r="D19" s="61"/>
    </row>
    <row r="20" spans="1:4" ht="13.8" x14ac:dyDescent="0.3">
      <c r="A20" s="61"/>
      <c r="B20" s="61"/>
      <c r="C20" s="61"/>
      <c r="D20" s="61"/>
    </row>
    <row r="21" spans="1:4" ht="13.8" x14ac:dyDescent="0.3">
      <c r="A21" s="61"/>
      <c r="B21" s="61"/>
      <c r="C21" s="61"/>
      <c r="D21" s="61"/>
    </row>
    <row r="22" spans="1:4" ht="13.8" x14ac:dyDescent="0.3">
      <c r="A22" s="61"/>
      <c r="B22" s="61"/>
      <c r="C22" s="61"/>
      <c r="D22" s="61"/>
    </row>
    <row r="23" spans="1:4" ht="13.8" x14ac:dyDescent="0.3">
      <c r="A23" s="61"/>
      <c r="B23" s="61"/>
      <c r="C23" s="61"/>
      <c r="D23" s="61"/>
    </row>
    <row r="24" spans="1:4" ht="13.8" x14ac:dyDescent="0.3">
      <c r="A24" s="61"/>
      <c r="B24" s="61"/>
      <c r="C24" s="61"/>
      <c r="D24" s="61"/>
    </row>
    <row r="25" spans="1:4" ht="13.8" x14ac:dyDescent="0.3">
      <c r="A25" s="61"/>
      <c r="B25" s="61"/>
      <c r="C25" s="61"/>
      <c r="D25" s="61"/>
    </row>
    <row r="26" spans="1:4" ht="13.8" x14ac:dyDescent="0.3">
      <c r="A26" s="61"/>
      <c r="B26" s="61"/>
      <c r="C26" s="61"/>
      <c r="D26" s="61"/>
    </row>
    <row r="27" spans="1:4" ht="13.8" x14ac:dyDescent="0.3">
      <c r="A27" s="61"/>
      <c r="B27" s="61"/>
      <c r="C27" s="61"/>
      <c r="D27" s="61"/>
    </row>
    <row r="28" spans="1:4" ht="13.8" x14ac:dyDescent="0.3">
      <c r="A28" s="61"/>
      <c r="B28" s="61"/>
      <c r="C28" s="61"/>
      <c r="D28" s="61"/>
    </row>
    <row r="29" spans="1:4" ht="13.8" x14ac:dyDescent="0.3">
      <c r="A29" s="61"/>
      <c r="B29" s="61"/>
      <c r="C29" s="61"/>
      <c r="D29" s="61"/>
    </row>
    <row r="30" spans="1:4" ht="13.8" x14ac:dyDescent="0.3">
      <c r="A30" s="61"/>
      <c r="B30" s="61"/>
      <c r="C30" s="61"/>
      <c r="D30" s="61"/>
    </row>
    <row r="31" spans="1:4" ht="13.8" x14ac:dyDescent="0.3">
      <c r="A31" s="61"/>
      <c r="B31" s="61"/>
      <c r="C31" s="61"/>
      <c r="D31" s="61"/>
    </row>
    <row r="32" spans="1:4" ht="13.8" x14ac:dyDescent="0.3">
      <c r="A32" s="61"/>
      <c r="B32" s="61"/>
      <c r="C32" s="61"/>
      <c r="D32" s="61"/>
    </row>
    <row r="33" spans="1:4" ht="13.8" x14ac:dyDescent="0.3">
      <c r="A33" s="61"/>
      <c r="B33" s="61"/>
      <c r="C33" s="61"/>
      <c r="D33" s="61"/>
    </row>
    <row r="34" spans="1:4" ht="13.8" x14ac:dyDescent="0.3">
      <c r="A34" s="61"/>
      <c r="B34" s="61"/>
      <c r="C34" s="61"/>
      <c r="D34" s="61"/>
    </row>
    <row r="35" spans="1:4" ht="13.8" x14ac:dyDescent="0.3">
      <c r="A35" s="61"/>
      <c r="B35" s="61"/>
      <c r="C35" s="61"/>
      <c r="D35" s="61"/>
    </row>
    <row r="36" spans="1:4" ht="13.8" x14ac:dyDescent="0.3">
      <c r="A36" s="61"/>
      <c r="B36" s="61"/>
      <c r="C36" s="61"/>
      <c r="D36" s="61"/>
    </row>
    <row r="37" spans="1:4" ht="13.8" x14ac:dyDescent="0.3">
      <c r="A37" s="61"/>
      <c r="B37" s="61"/>
      <c r="C37" s="61"/>
      <c r="D37" s="61"/>
    </row>
    <row r="38" spans="1:4" ht="13.8" x14ac:dyDescent="0.3">
      <c r="A38" s="61"/>
      <c r="B38" s="61"/>
      <c r="C38" s="61"/>
      <c r="D38" s="61"/>
    </row>
    <row r="39" spans="1:4" ht="13.8" x14ac:dyDescent="0.3">
      <c r="A39" s="61"/>
      <c r="B39" s="61"/>
      <c r="C39" s="61"/>
      <c r="D39" s="61"/>
    </row>
    <row r="40" spans="1:4" ht="13.8" x14ac:dyDescent="0.3">
      <c r="A40" s="61"/>
      <c r="B40" s="61"/>
      <c r="C40" s="61"/>
      <c r="D40" s="61"/>
    </row>
    <row r="41" spans="1:4" ht="13.8" x14ac:dyDescent="0.3">
      <c r="A41" s="61"/>
      <c r="B41" s="61"/>
      <c r="C41" s="61"/>
      <c r="D41" s="61"/>
    </row>
    <row r="42" spans="1:4" ht="13.8" x14ac:dyDescent="0.3">
      <c r="A42" s="61"/>
      <c r="B42" s="61"/>
      <c r="C42" s="61"/>
      <c r="D42" s="61"/>
    </row>
    <row r="43" spans="1:4" ht="13.8" x14ac:dyDescent="0.3">
      <c r="A43" s="61"/>
      <c r="B43" s="61"/>
      <c r="C43" s="61"/>
      <c r="D43" s="61"/>
    </row>
    <row r="44" spans="1:4" ht="13.8" x14ac:dyDescent="0.3">
      <c r="A44" s="61"/>
      <c r="B44" s="61"/>
      <c r="C44" s="61"/>
      <c r="D44" s="61"/>
    </row>
    <row r="45" spans="1:4" ht="13.8" x14ac:dyDescent="0.3">
      <c r="A45" s="61"/>
      <c r="B45" s="61"/>
      <c r="C45" s="61"/>
      <c r="D45" s="61"/>
    </row>
    <row r="46" spans="1:4" ht="13.8" x14ac:dyDescent="0.3">
      <c r="A46" s="61"/>
      <c r="B46" s="61"/>
      <c r="C46" s="61"/>
      <c r="D46" s="61"/>
    </row>
    <row r="47" spans="1:4" ht="13.8" x14ac:dyDescent="0.3">
      <c r="A47" s="61"/>
      <c r="B47" s="61"/>
      <c r="C47" s="61"/>
      <c r="D47" s="61"/>
    </row>
    <row r="48" spans="1:4" ht="13.8" x14ac:dyDescent="0.3">
      <c r="A48" s="61"/>
      <c r="B48" s="61"/>
      <c r="C48" s="61"/>
      <c r="D48" s="61"/>
    </row>
    <row r="49" spans="1:4" ht="13.8" x14ac:dyDescent="0.3">
      <c r="A49" s="61"/>
      <c r="B49" s="61"/>
      <c r="C49" s="61"/>
      <c r="D49" s="61"/>
    </row>
    <row r="50" spans="1:4" ht="13.8" x14ac:dyDescent="0.3">
      <c r="A50" s="61"/>
      <c r="B50" s="61"/>
      <c r="C50" s="61"/>
      <c r="D50" s="61"/>
    </row>
    <row r="51" spans="1:4" ht="13.8" x14ac:dyDescent="0.3">
      <c r="A51" s="61"/>
      <c r="B51" s="61"/>
      <c r="C51" s="61"/>
      <c r="D51" s="61"/>
    </row>
    <row r="52" spans="1:4" ht="13.8" x14ac:dyDescent="0.3">
      <c r="A52" s="61"/>
      <c r="B52" s="61"/>
      <c r="C52" s="61"/>
      <c r="D52" s="61"/>
    </row>
  </sheetData>
  <pageMargins left="0.7" right="0.7" top="0.75" bottom="0.75" header="0.3" footer="0.3"/>
  <pageSetup orientation="portrait" r:id="rId1"/>
  <headerFooter>
    <oddFooter>&amp;C&amp;"calibri,Regular"&amp;10Classificação da Informação: &amp;"calibri,Bold"Uso Irrestrito</oddFooter>
    <evenFooter>&amp;C&amp;"calibri,Regular"&amp;10Classificação da Informação: &amp;"calibri,Bold"Uso Irrestrito</evenFooter>
    <firstFooter>&amp;C&amp;"calibri,Regular"&amp;10Classificação da Informação: &amp;"calibri,Bold"Uso Irrestrito</first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[1]Formulas!#REF!</xm:f>
          </x14:formula1>
          <xm:sqref>C2:C52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zoomScaleNormal="100" workbookViewId="0">
      <selection activeCell="C11" sqref="C11"/>
    </sheetView>
  </sheetViews>
  <sheetFormatPr defaultRowHeight="12.6" x14ac:dyDescent="0.2"/>
  <cols>
    <col min="1" max="1" width="36" customWidth="1"/>
    <col min="2" max="2" width="15.6328125" customWidth="1"/>
    <col min="3" max="3" width="57.453125" customWidth="1"/>
  </cols>
  <sheetData>
    <row r="1" spans="1:4" s="53" customFormat="1" ht="17.25" customHeight="1" x14ac:dyDescent="0.2">
      <c r="A1" s="58" t="s">
        <v>25</v>
      </c>
      <c r="B1" s="58" t="s">
        <v>26</v>
      </c>
      <c r="C1" s="58" t="s">
        <v>27</v>
      </c>
      <c r="D1" s="59" t="s">
        <v>139</v>
      </c>
    </row>
    <row r="2" spans="1:4" ht="43.2" x14ac:dyDescent="0.3">
      <c r="A2" s="52" t="s">
        <v>34</v>
      </c>
      <c r="B2" s="52" t="s">
        <v>85</v>
      </c>
      <c r="C2" s="50" t="s">
        <v>36</v>
      </c>
      <c r="D2" s="52" t="s">
        <v>140</v>
      </c>
    </row>
    <row r="3" spans="1:4" ht="28.8" x14ac:dyDescent="0.3">
      <c r="A3" s="52" t="s">
        <v>33</v>
      </c>
      <c r="B3" s="52" t="s">
        <v>84</v>
      </c>
      <c r="C3" s="50" t="s">
        <v>35</v>
      </c>
      <c r="D3" s="49" t="s">
        <v>140</v>
      </c>
    </row>
    <row r="4" spans="1:4" ht="43.2" x14ac:dyDescent="0.3">
      <c r="A4" s="52" t="s">
        <v>37</v>
      </c>
      <c r="B4" s="52" t="s">
        <v>30</v>
      </c>
      <c r="C4" s="50" t="s">
        <v>44</v>
      </c>
      <c r="D4" s="49" t="s">
        <v>141</v>
      </c>
    </row>
    <row r="5" spans="1:4" ht="43.2" x14ac:dyDescent="0.3">
      <c r="A5" s="52" t="s">
        <v>38</v>
      </c>
      <c r="B5" s="52" t="s">
        <v>30</v>
      </c>
      <c r="C5" s="50" t="s">
        <v>45</v>
      </c>
      <c r="D5" s="49" t="s">
        <v>141</v>
      </c>
    </row>
    <row r="6" spans="1:4" ht="50.4" x14ac:dyDescent="0.2">
      <c r="A6" s="52" t="s">
        <v>39</v>
      </c>
      <c r="B6" s="52" t="s">
        <v>30</v>
      </c>
      <c r="C6" s="52" t="s">
        <v>46</v>
      </c>
      <c r="D6" s="49" t="s">
        <v>141</v>
      </c>
    </row>
    <row r="7" spans="1:4" ht="63" x14ac:dyDescent="0.2">
      <c r="A7" s="52" t="s">
        <v>40</v>
      </c>
      <c r="B7" s="52" t="s">
        <v>30</v>
      </c>
      <c r="C7" s="52" t="s">
        <v>47</v>
      </c>
      <c r="D7" s="49" t="s">
        <v>141</v>
      </c>
    </row>
    <row r="8" spans="1:4" ht="37.799999999999997" x14ac:dyDescent="0.2">
      <c r="A8" s="52" t="s">
        <v>41</v>
      </c>
      <c r="B8" s="52" t="s">
        <v>30</v>
      </c>
      <c r="C8" s="52" t="s">
        <v>48</v>
      </c>
      <c r="D8" s="49" t="s">
        <v>141</v>
      </c>
    </row>
    <row r="9" spans="1:4" ht="50.4" x14ac:dyDescent="0.2">
      <c r="A9" s="52" t="s">
        <v>42</v>
      </c>
      <c r="B9" s="52" t="s">
        <v>30</v>
      </c>
      <c r="C9" s="52" t="s">
        <v>49</v>
      </c>
      <c r="D9" s="49" t="s">
        <v>141</v>
      </c>
    </row>
    <row r="10" spans="1:4" ht="37.799999999999997" x14ac:dyDescent="0.2">
      <c r="A10" s="52" t="s">
        <v>142</v>
      </c>
      <c r="B10" s="52" t="s">
        <v>30</v>
      </c>
      <c r="C10" s="52" t="s">
        <v>50</v>
      </c>
      <c r="D10" s="49" t="s">
        <v>141</v>
      </c>
    </row>
    <row r="11" spans="1:4" ht="50.4" x14ac:dyDescent="0.2">
      <c r="A11" s="52" t="s">
        <v>43</v>
      </c>
      <c r="B11" s="52" t="s">
        <v>30</v>
      </c>
      <c r="C11" s="52" t="s">
        <v>24</v>
      </c>
      <c r="D11" s="52" t="s">
        <v>140</v>
      </c>
    </row>
    <row r="12" spans="1:4" x14ac:dyDescent="0.2">
      <c r="A12" s="52"/>
      <c r="B12" s="52"/>
      <c r="C12" s="52"/>
    </row>
  </sheetData>
  <pageMargins left="0.7" right="0.7" top="0.75" bottom="0.75" header="0.3" footer="0.3"/>
  <pageSetup paperSize="9" orientation="landscape" horizontalDpi="4294967294" verticalDpi="4294967294" r:id="rId1"/>
  <headerFooter>
    <oddFooter>&amp;C&amp;"calibri,Regular"&amp;10Classificação da Informação: &amp;"calibri,Bold"Uso Irrestrito</oddFooter>
    <evenFooter>&amp;C&amp;"calibri,Regular"&amp;10Classificação da Informação: &amp;"calibri,Bold"Uso Irrestrito</evenFooter>
    <firstFooter>&amp;C&amp;"calibri,Regular"&amp;10Classificação da Informação: &amp;"calibri,Bold"Uso Irrestrito</firstFooter>
  </headerFooter>
  <extLst>
    <ext xmlns:x14="http://schemas.microsoft.com/office/spreadsheetml/2009/9/main" uri="{CCE6A557-97BC-4b89-ADB6-D9C93CAAB3DF}">
      <x14:dataValidations xmlns:xm="http://schemas.microsoft.com/office/excel/2006/main" count="2">
        <x14:dataValidation type="list" allowBlank="1" showInputMessage="1" showErrorMessage="1">
          <x14:formula1>
            <xm:f>Formulas!$S$3:$S$6</xm:f>
          </x14:formula1>
          <xm:sqref>B12</xm:sqref>
        </x14:dataValidation>
        <x14:dataValidation type="list" allowBlank="1" showInputMessage="1" showErrorMessage="1">
          <x14:formula1>
            <xm:f>[1]Formulas!#REF!</xm:f>
          </x14:formula1>
          <xm:sqref>B2:B11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22</vt:i4>
      </vt:variant>
    </vt:vector>
  </HeadingPairs>
  <TitlesOfParts>
    <vt:vector size="27" baseType="lpstr">
      <vt:lpstr>agenda</vt:lpstr>
      <vt:lpstr>checklist</vt:lpstr>
      <vt:lpstr>Formulas</vt:lpstr>
      <vt:lpstr>participantes</vt:lpstr>
      <vt:lpstr>sessões</vt:lpstr>
      <vt:lpstr>ampm</vt:lpstr>
      <vt:lpstr>Hours</vt:lpstr>
      <vt:lpstr>month</vt:lpstr>
      <vt:lpstr>monthName</vt:lpstr>
      <vt:lpstr>monthNames</vt:lpstr>
      <vt:lpstr>nextEndDay</vt:lpstr>
      <vt:lpstr>nextMonth</vt:lpstr>
      <vt:lpstr>NextMonthName</vt:lpstr>
      <vt:lpstr>prevMonth</vt:lpstr>
      <vt:lpstr>prevMonthName</vt:lpstr>
      <vt:lpstr>agenda!Print_Area</vt:lpstr>
      <vt:lpstr>Start_Times</vt:lpstr>
      <vt:lpstr>startDate</vt:lpstr>
      <vt:lpstr>startDayOfWeek</vt:lpstr>
      <vt:lpstr>thisMonth</vt:lpstr>
      <vt:lpstr>thisMonthName</vt:lpstr>
      <vt:lpstr>thisYear</vt:lpstr>
      <vt:lpstr>time</vt:lpstr>
      <vt:lpstr>week</vt:lpstr>
      <vt:lpstr>WeekDay</vt:lpstr>
      <vt:lpstr>WeekNo</vt:lpstr>
      <vt:lpstr>year</vt:lpstr>
    </vt:vector>
  </TitlesOfParts>
  <Company>Vertex42 LLC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 Bi-Weekly Work Schedule</dc:title>
  <dc:creator>www.vertex42.com</dc:creator>
  <cp:keywords>Uso Irrestrito</cp:keywords>
  <dc:description>(c) 2008 Vertex42 LLC. All Rights Reserved._x000d_
* The file properties (Title, Author, Company, Comments) may not be removed or modified *</dc:description>
  <cp:lastModifiedBy>pcaroli</cp:lastModifiedBy>
  <cp:lastPrinted>2008-02-14T16:52:53Z</cp:lastPrinted>
  <dcterms:created xsi:type="dcterms:W3CDTF">2004-08-16T18:44:14Z</dcterms:created>
  <dcterms:modified xsi:type="dcterms:W3CDTF">2015-10-21T18:24:37Z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2008 Vertex42 LLC</vt:lpwstr>
  </property>
  <property fmtid="{D5CDD505-2E9C-101B-9397-08002B2CF9AE}" pid="3" name="Version">
    <vt:lpwstr>1.4.1</vt:lpwstr>
  </property>
  <property fmtid="{D5CDD505-2E9C-101B-9397-08002B2CF9AE}" pid="4" name="TitusGUID">
    <vt:lpwstr>49f0eab3-1f96-48d7-86c2-18e3422976e1</vt:lpwstr>
  </property>
  <property fmtid="{D5CDD505-2E9C-101B-9397-08002B2CF9AE}" pid="5" name="SicrediClassificação">
    <vt:lpwstr>Uso Irrestrito</vt:lpwstr>
  </property>
</Properties>
</file>